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iodun\Desktop\2018 citizen budget\2015 Re-Ordered\"/>
    </mc:Choice>
  </mc:AlternateContent>
  <bookViews>
    <workbookView xWindow="240" yWindow="45" windowWidth="20115" windowHeight="7995"/>
  </bookViews>
  <sheets>
    <sheet name="Overall Summary page" sheetId="6" r:id="rId1"/>
    <sheet name="FIRST SCHEDLE 2015" sheetId="4" r:id="rId2"/>
    <sheet name="SECOND SCHEDLE 2015" sheetId="5" r:id="rId3"/>
    <sheet name="details of Special Prog" sheetId="7" r:id="rId4"/>
    <sheet name="pooled fund under capital" sheetId="8" r:id="rId5"/>
    <sheet name="pooled fun under Spe Prog" sheetId="9" r:id="rId6"/>
    <sheet name="overhead cost pooled fund" sheetId="10" r:id="rId7"/>
    <sheet name="overhead cost details" sheetId="11" r:id="rId8"/>
    <sheet name="revenue details" sheetId="12" r:id="rId9"/>
    <sheet name="allocation of pooled fund -recu" sheetId="13" r:id="rId10"/>
    <sheet name="allocation of pooled fun -capit" sheetId="14" r:id="rId11"/>
    <sheet name="summary of pooled fund -revenue" sheetId="15" r:id="rId12"/>
    <sheet name="contents" sheetId="16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xlnm.Print_Titles" localSheetId="1">'FIRST SCHEDLE 2015'!$6:$7</definedName>
    <definedName name="_xlnm.Print_Titles" localSheetId="2">'SECOND SCHEDLE 2015'!$6:$7</definedName>
  </definedNames>
  <calcPr calcId="162913"/>
</workbook>
</file>

<file path=xl/calcChain.xml><?xml version="1.0" encoding="utf-8"?>
<calcChain xmlns="http://schemas.openxmlformats.org/spreadsheetml/2006/main">
  <c r="C15" i="15" l="1"/>
  <c r="C16" i="15" s="1"/>
  <c r="C6" i="15"/>
  <c r="C5" i="15"/>
  <c r="C7" i="15" s="1"/>
  <c r="G38" i="9" l="1"/>
  <c r="H38" i="9"/>
  <c r="F151" i="10"/>
  <c r="D23" i="13"/>
  <c r="D22" i="13"/>
  <c r="F21" i="13"/>
  <c r="F20" i="13"/>
  <c r="F18" i="13"/>
  <c r="H17" i="13"/>
  <c r="H16" i="13"/>
  <c r="F15" i="13"/>
  <c r="F13" i="13"/>
  <c r="H12" i="13"/>
  <c r="H22" i="13" s="1"/>
  <c r="F12" i="13"/>
  <c r="F11" i="13"/>
  <c r="F9" i="13"/>
  <c r="F8" i="13"/>
  <c r="F22" i="13" s="1"/>
  <c r="F7" i="13"/>
  <c r="F6" i="13"/>
  <c r="F159" i="12" l="1"/>
  <c r="E159" i="12"/>
  <c r="D159" i="12"/>
  <c r="F158" i="12"/>
  <c r="E155" i="12"/>
  <c r="D155" i="12"/>
  <c r="F154" i="12"/>
  <c r="F153" i="12"/>
  <c r="F155" i="12" s="1"/>
  <c r="F152" i="12"/>
  <c r="E149" i="12"/>
  <c r="E160" i="12" s="1"/>
  <c r="D149" i="12"/>
  <c r="F148" i="12"/>
  <c r="F147" i="12"/>
  <c r="F149" i="12" s="1"/>
  <c r="F146" i="12"/>
  <c r="F143" i="12"/>
  <c r="D143" i="12"/>
  <c r="F142" i="12"/>
  <c r="F141" i="12"/>
  <c r="F139" i="12"/>
  <c r="D139" i="12"/>
  <c r="F138" i="12"/>
  <c r="F135" i="12"/>
  <c r="D135" i="12"/>
  <c r="F134" i="12"/>
  <c r="F131" i="12"/>
  <c r="D131" i="12"/>
  <c r="F130" i="12"/>
  <c r="F129" i="12"/>
  <c r="D126" i="12"/>
  <c r="F125" i="12"/>
  <c r="F126" i="12" s="1"/>
  <c r="D122" i="12"/>
  <c r="D160" i="12" s="1"/>
  <c r="F121" i="12"/>
  <c r="F120" i="12"/>
  <c r="F122" i="12" s="1"/>
  <c r="D118" i="12"/>
  <c r="F117" i="12"/>
  <c r="F116" i="12"/>
  <c r="F115" i="12"/>
  <c r="F114" i="12"/>
  <c r="F113" i="12"/>
  <c r="F112" i="12"/>
  <c r="F111" i="12"/>
  <c r="F118" i="12" s="1"/>
  <c r="F108" i="12"/>
  <c r="D108" i="12"/>
  <c r="F107" i="12"/>
  <c r="F106" i="12"/>
  <c r="D103" i="12"/>
  <c r="F102" i="12"/>
  <c r="F103" i="12" s="1"/>
  <c r="D99" i="12"/>
  <c r="F98" i="12"/>
  <c r="F99" i="12" s="1"/>
  <c r="F95" i="12"/>
  <c r="D95" i="12"/>
  <c r="F94" i="12"/>
  <c r="F93" i="12"/>
  <c r="E84" i="12"/>
  <c r="D84" i="12"/>
  <c r="F83" i="12"/>
  <c r="F82" i="12"/>
  <c r="F84" i="12" s="1"/>
  <c r="D79" i="12"/>
  <c r="F78" i="12"/>
  <c r="F77" i="12"/>
  <c r="F79" i="12" s="1"/>
  <c r="E74" i="12"/>
  <c r="D74" i="12"/>
  <c r="F73" i="12"/>
  <c r="F74" i="12" s="1"/>
  <c r="E70" i="12"/>
  <c r="E85" i="12" s="1"/>
  <c r="D70" i="12"/>
  <c r="F69" i="12"/>
  <c r="F68" i="12"/>
  <c r="F67" i="12"/>
  <c r="F66" i="12"/>
  <c r="F65" i="12"/>
  <c r="F64" i="12"/>
  <c r="F63" i="12"/>
  <c r="F62" i="12"/>
  <c r="F61" i="12"/>
  <c r="F60" i="12"/>
  <c r="F59" i="12"/>
  <c r="F58" i="12"/>
  <c r="F57" i="12"/>
  <c r="F56" i="12"/>
  <c r="F55" i="12"/>
  <c r="F70" i="12" s="1"/>
  <c r="E52" i="12"/>
  <c r="D52" i="12"/>
  <c r="D85" i="12" s="1"/>
  <c r="D86" i="12" s="1"/>
  <c r="F51" i="12"/>
  <c r="F50" i="12"/>
  <c r="F49" i="12"/>
  <c r="F48" i="12"/>
  <c r="F47" i="12"/>
  <c r="F46" i="12"/>
  <c r="F45" i="12"/>
  <c r="F44" i="12"/>
  <c r="F43" i="12"/>
  <c r="F52" i="12" s="1"/>
  <c r="D38" i="12"/>
  <c r="F37" i="12"/>
  <c r="F36" i="12"/>
  <c r="F35" i="12"/>
  <c r="F38" i="12" s="1"/>
  <c r="D28" i="12"/>
  <c r="F27" i="12"/>
  <c r="F26" i="12"/>
  <c r="F25" i="12"/>
  <c r="F24" i="12"/>
  <c r="F23" i="12"/>
  <c r="F22" i="12"/>
  <c r="F21" i="12"/>
  <c r="F28" i="12" s="1"/>
  <c r="D18" i="12"/>
  <c r="F17" i="12"/>
  <c r="F16" i="12"/>
  <c r="F15" i="12"/>
  <c r="F18" i="12" s="1"/>
  <c r="E12" i="12"/>
  <c r="E39" i="12" s="1"/>
  <c r="D12" i="12"/>
  <c r="D39" i="12" s="1"/>
  <c r="F11" i="12"/>
  <c r="F10" i="12"/>
  <c r="F9" i="12"/>
  <c r="F8" i="12"/>
  <c r="F12" i="12" s="1"/>
  <c r="F85" i="12" l="1"/>
  <c r="E86" i="12"/>
  <c r="F39" i="12"/>
  <c r="F160" i="12"/>
  <c r="F86" i="12" l="1"/>
  <c r="E87" i="11"/>
  <c r="D87" i="11"/>
  <c r="F86" i="11"/>
  <c r="F85" i="11"/>
  <c r="F84" i="11"/>
  <c r="F83" i="11"/>
  <c r="F82" i="11"/>
  <c r="F81" i="11"/>
  <c r="F80" i="11"/>
  <c r="F79" i="11"/>
  <c r="F78" i="11"/>
  <c r="F77" i="11"/>
  <c r="F87" i="11" s="1"/>
  <c r="E55" i="11"/>
  <c r="D55" i="11"/>
  <c r="F53" i="11"/>
  <c r="F52" i="11"/>
  <c r="F51" i="11"/>
  <c r="F50" i="11"/>
  <c r="F49" i="11"/>
  <c r="F48" i="11"/>
  <c r="F47" i="11"/>
  <c r="F46" i="11"/>
  <c r="F45" i="11"/>
  <c r="F44" i="11"/>
  <c r="F43" i="11"/>
  <c r="F55" i="11" s="1"/>
  <c r="E21" i="11"/>
  <c r="D21" i="11"/>
  <c r="F20" i="11"/>
  <c r="F19" i="11"/>
  <c r="F18" i="11"/>
  <c r="F17" i="11"/>
  <c r="F16" i="11"/>
  <c r="F15" i="11"/>
  <c r="F14" i="11"/>
  <c r="F13" i="11"/>
  <c r="F12" i="11"/>
  <c r="F11" i="11"/>
  <c r="F21" i="11" s="1"/>
  <c r="F10" i="11"/>
  <c r="F9" i="11"/>
  <c r="D151" i="10"/>
  <c r="D150" i="10"/>
  <c r="E146" i="10"/>
  <c r="F146" i="10" s="1"/>
  <c r="E145" i="10"/>
  <c r="F145" i="10" s="1"/>
  <c r="E144" i="10"/>
  <c r="F144" i="10" s="1"/>
  <c r="E143" i="10"/>
  <c r="F143" i="10" s="1"/>
  <c r="E142" i="10"/>
  <c r="F142" i="10" s="1"/>
  <c r="E141" i="10"/>
  <c r="F141" i="10" s="1"/>
  <c r="E140" i="10"/>
  <c r="F140" i="10" s="1"/>
  <c r="E139" i="10"/>
  <c r="F139" i="10" s="1"/>
  <c r="E138" i="10"/>
  <c r="F138" i="10" s="1"/>
  <c r="E137" i="10"/>
  <c r="F137" i="10" s="1"/>
  <c r="E136" i="10"/>
  <c r="F136" i="10" s="1"/>
  <c r="E135" i="10"/>
  <c r="F135" i="10" s="1"/>
  <c r="E134" i="10"/>
  <c r="F134" i="10" s="1"/>
  <c r="E133" i="10"/>
  <c r="F133" i="10" s="1"/>
  <c r="E132" i="10"/>
  <c r="F132" i="10" s="1"/>
  <c r="E131" i="10"/>
  <c r="F131" i="10" s="1"/>
  <c r="E130" i="10"/>
  <c r="F130" i="10" s="1"/>
  <c r="E129" i="10"/>
  <c r="F129" i="10" s="1"/>
  <c r="E128" i="10"/>
  <c r="F128" i="10" s="1"/>
  <c r="E127" i="10"/>
  <c r="F127" i="10" s="1"/>
  <c r="E126" i="10"/>
  <c r="F126" i="10" s="1"/>
  <c r="E125" i="10"/>
  <c r="F125" i="10" s="1"/>
  <c r="E124" i="10"/>
  <c r="F124" i="10" s="1"/>
  <c r="E123" i="10"/>
  <c r="F123" i="10" s="1"/>
  <c r="E122" i="10"/>
  <c r="F122" i="10" s="1"/>
  <c r="E121" i="10"/>
  <c r="F121" i="10" s="1"/>
  <c r="E120" i="10"/>
  <c r="F120" i="10" s="1"/>
  <c r="E119" i="10"/>
  <c r="F119" i="10" s="1"/>
  <c r="E118" i="10"/>
  <c r="F118" i="10" s="1"/>
  <c r="E117" i="10"/>
  <c r="F117" i="10" s="1"/>
  <c r="E116" i="10"/>
  <c r="F116" i="10" s="1"/>
  <c r="E115" i="10"/>
  <c r="F115" i="10" s="1"/>
  <c r="E114" i="10"/>
  <c r="F114" i="10" s="1"/>
  <c r="E113" i="10"/>
  <c r="F113" i="10" s="1"/>
  <c r="E112" i="10"/>
  <c r="F112" i="10" s="1"/>
  <c r="E111" i="10"/>
  <c r="F111" i="10" s="1"/>
  <c r="E110" i="10"/>
  <c r="F110" i="10" s="1"/>
  <c r="E109" i="10"/>
  <c r="F109" i="10" s="1"/>
  <c r="E108" i="10"/>
  <c r="F108" i="10" s="1"/>
  <c r="E107" i="10"/>
  <c r="F107" i="10" s="1"/>
  <c r="E106" i="10"/>
  <c r="F106" i="10" s="1"/>
  <c r="E105" i="10"/>
  <c r="F105" i="10" s="1"/>
  <c r="F104" i="10"/>
  <c r="F103" i="10"/>
  <c r="E101" i="10"/>
  <c r="F101" i="10" s="1"/>
  <c r="E100" i="10"/>
  <c r="F100" i="10" s="1"/>
  <c r="E99" i="10"/>
  <c r="F99" i="10" s="1"/>
  <c r="F97" i="10"/>
  <c r="F96" i="10"/>
  <c r="F95" i="10"/>
  <c r="E94" i="10"/>
  <c r="F94" i="10" s="1"/>
  <c r="F93" i="10"/>
  <c r="E93" i="10"/>
  <c r="E92" i="10"/>
  <c r="F92" i="10" s="1"/>
  <c r="F91" i="10"/>
  <c r="E91" i="10"/>
  <c r="E90" i="10"/>
  <c r="F90" i="10" s="1"/>
  <c r="F89" i="10"/>
  <c r="E89" i="10"/>
  <c r="E88" i="10"/>
  <c r="F88" i="10" s="1"/>
  <c r="F87" i="10"/>
  <c r="E87" i="10"/>
  <c r="F86" i="10"/>
  <c r="F85" i="10"/>
  <c r="F84" i="10"/>
  <c r="E83" i="10"/>
  <c r="F83" i="10" s="1"/>
  <c r="E82" i="10"/>
  <c r="F82" i="10" s="1"/>
  <c r="E81" i="10"/>
  <c r="F81" i="10" s="1"/>
  <c r="E80" i="10"/>
  <c r="F80" i="10" s="1"/>
  <c r="E79" i="10"/>
  <c r="F79" i="10" s="1"/>
  <c r="E78" i="10"/>
  <c r="F78" i="10" s="1"/>
  <c r="E77" i="10"/>
  <c r="F77" i="10" s="1"/>
  <c r="E76" i="10"/>
  <c r="F76" i="10" s="1"/>
  <c r="E75" i="10"/>
  <c r="F75" i="10" s="1"/>
  <c r="E74" i="10"/>
  <c r="F74" i="10" s="1"/>
  <c r="E73" i="10"/>
  <c r="F73" i="10" s="1"/>
  <c r="E72" i="10"/>
  <c r="F72" i="10" s="1"/>
  <c r="E71" i="10"/>
  <c r="F71" i="10" s="1"/>
  <c r="E70" i="10"/>
  <c r="F70" i="10" s="1"/>
  <c r="E69" i="10"/>
  <c r="F69" i="10" s="1"/>
  <c r="E68" i="10"/>
  <c r="F68" i="10" s="1"/>
  <c r="E67" i="10"/>
  <c r="F67" i="10" s="1"/>
  <c r="F66" i="10"/>
  <c r="F64" i="10"/>
  <c r="E64" i="10"/>
  <c r="E63" i="10"/>
  <c r="F63" i="10" s="1"/>
  <c r="F62" i="10"/>
  <c r="F61" i="10"/>
  <c r="E60" i="10"/>
  <c r="F60" i="10" s="1"/>
  <c r="F59" i="10"/>
  <c r="E59" i="10"/>
  <c r="E58" i="10"/>
  <c r="F58" i="10" s="1"/>
  <c r="F57" i="10"/>
  <c r="E57" i="10"/>
  <c r="E56" i="10"/>
  <c r="F56" i="10" s="1"/>
  <c r="F55" i="10"/>
  <c r="E55" i="10"/>
  <c r="E54" i="10"/>
  <c r="F54" i="10" s="1"/>
  <c r="F53" i="10"/>
  <c r="E53" i="10"/>
  <c r="E52" i="10"/>
  <c r="F52" i="10" s="1"/>
  <c r="F51" i="10"/>
  <c r="E51" i="10"/>
  <c r="E50" i="10"/>
  <c r="F50" i="10" s="1"/>
  <c r="F49" i="10"/>
  <c r="E49" i="10"/>
  <c r="E48" i="10"/>
  <c r="F48" i="10" s="1"/>
  <c r="F47" i="10"/>
  <c r="E47" i="10"/>
  <c r="E46" i="10"/>
  <c r="F46" i="10" s="1"/>
  <c r="F45" i="10"/>
  <c r="E45" i="10"/>
  <c r="E44" i="10"/>
  <c r="F44" i="10" s="1"/>
  <c r="F43" i="10"/>
  <c r="E43" i="10"/>
  <c r="E42" i="10"/>
  <c r="F42" i="10" s="1"/>
  <c r="F41" i="10"/>
  <c r="E41" i="10"/>
  <c r="F40" i="10"/>
  <c r="E40" i="10"/>
  <c r="F39" i="10"/>
  <c r="E39" i="10"/>
  <c r="F38" i="10"/>
  <c r="E38" i="10"/>
  <c r="F37" i="10"/>
  <c r="F36" i="10"/>
  <c r="F35" i="10"/>
  <c r="F34" i="10"/>
  <c r="F33" i="10"/>
  <c r="E33" i="10"/>
  <c r="F32" i="10"/>
  <c r="E32" i="10"/>
  <c r="F31" i="10"/>
  <c r="E31" i="10"/>
  <c r="F30" i="10"/>
  <c r="E29" i="10"/>
  <c r="F29" i="10" s="1"/>
  <c r="E28" i="10"/>
  <c r="F28" i="10" s="1"/>
  <c r="E27" i="10"/>
  <c r="F27" i="10" s="1"/>
  <c r="E26" i="10"/>
  <c r="F26" i="10" s="1"/>
  <c r="E25" i="10"/>
  <c r="F25" i="10" s="1"/>
  <c r="E24" i="10"/>
  <c r="F24" i="10" s="1"/>
  <c r="E23" i="10"/>
  <c r="F23" i="10" s="1"/>
  <c r="E22" i="10"/>
  <c r="F22" i="10" s="1"/>
  <c r="E21" i="10"/>
  <c r="F21" i="10" s="1"/>
  <c r="E20" i="10"/>
  <c r="F20" i="10" s="1"/>
  <c r="E19" i="10"/>
  <c r="F19" i="10" s="1"/>
  <c r="E18" i="10"/>
  <c r="F18" i="10" s="1"/>
  <c r="E17" i="10"/>
  <c r="F17" i="10" s="1"/>
  <c r="E16" i="10"/>
  <c r="F16" i="10" s="1"/>
  <c r="E15" i="10"/>
  <c r="F15" i="10" s="1"/>
  <c r="E14" i="10"/>
  <c r="F14" i="10" s="1"/>
  <c r="E13" i="10"/>
  <c r="F13" i="10" s="1"/>
  <c r="E12" i="10"/>
  <c r="F12" i="10" s="1"/>
  <c r="E11" i="10"/>
  <c r="F11" i="10" s="1"/>
  <c r="E10" i="10"/>
  <c r="F10" i="10" s="1"/>
  <c r="E9" i="10"/>
  <c r="F9" i="10" s="1"/>
  <c r="E8" i="10"/>
  <c r="E150" i="10" s="1"/>
  <c r="F7" i="10"/>
  <c r="F6" i="10"/>
  <c r="E151" i="10" l="1"/>
  <c r="F8" i="10"/>
  <c r="F150" i="10" l="1"/>
  <c r="H37" i="9" l="1"/>
  <c r="G37" i="9"/>
  <c r="F37" i="9"/>
  <c r="H36" i="9"/>
  <c r="G35" i="9"/>
  <c r="F35" i="9"/>
  <c r="H34" i="9"/>
  <c r="H33" i="9"/>
  <c r="H35" i="9" s="1"/>
  <c r="G32" i="9"/>
  <c r="F32" i="9"/>
  <c r="H31" i="9"/>
  <c r="H32" i="9" s="1"/>
  <c r="G30" i="9"/>
  <c r="F30" i="9"/>
  <c r="H29" i="9"/>
  <c r="H30" i="9" s="1"/>
  <c r="G27" i="9"/>
  <c r="F27" i="9"/>
  <c r="H26" i="9"/>
  <c r="H27" i="9" s="1"/>
  <c r="G24" i="9"/>
  <c r="F24" i="9"/>
  <c r="H23" i="9"/>
  <c r="H22" i="9"/>
  <c r="H21" i="9"/>
  <c r="H24" i="9" s="1"/>
  <c r="G20" i="9"/>
  <c r="F20" i="9"/>
  <c r="H19" i="9"/>
  <c r="H18" i="9"/>
  <c r="H17" i="9"/>
  <c r="H20" i="9" s="1"/>
  <c r="H16" i="9"/>
  <c r="H15" i="9"/>
  <c r="G15" i="9"/>
  <c r="F15" i="9"/>
  <c r="H14" i="9"/>
  <c r="G12" i="9"/>
  <c r="F12" i="9"/>
  <c r="H12" i="9" s="1"/>
  <c r="H11" i="9"/>
  <c r="G10" i="9"/>
  <c r="F10" i="9"/>
  <c r="F38" i="9" s="1"/>
  <c r="H9" i="9"/>
  <c r="H8" i="9"/>
  <c r="H10" i="9" s="1"/>
  <c r="F19" i="8" l="1"/>
  <c r="H18" i="8"/>
  <c r="G18" i="8"/>
  <c r="F18" i="8"/>
  <c r="H17" i="8"/>
  <c r="H15" i="8"/>
  <c r="G15" i="8"/>
  <c r="F15" i="8"/>
  <c r="H14" i="8"/>
  <c r="H12" i="8"/>
  <c r="G12" i="8"/>
  <c r="F12" i="8"/>
  <c r="H11" i="8"/>
  <c r="H9" i="8"/>
  <c r="H19" i="8" s="1"/>
  <c r="G9" i="8"/>
  <c r="G19" i="8" s="1"/>
  <c r="F9" i="8"/>
  <c r="H7" i="8"/>
  <c r="E459" i="7" l="1"/>
  <c r="D459" i="7"/>
  <c r="F458" i="7"/>
  <c r="F457" i="7"/>
  <c r="F459" i="7" s="1"/>
  <c r="E435" i="7"/>
  <c r="D435" i="7"/>
  <c r="F434" i="7"/>
  <c r="F433" i="7"/>
  <c r="F432" i="7"/>
  <c r="F431" i="7"/>
  <c r="F430" i="7"/>
  <c r="F429" i="7"/>
  <c r="F428" i="7"/>
  <c r="F427" i="7"/>
  <c r="F426" i="7"/>
  <c r="F425" i="7"/>
  <c r="F435" i="7" s="1"/>
  <c r="E396" i="7"/>
  <c r="D396" i="7"/>
  <c r="F394" i="7"/>
  <c r="F396" i="7" s="1"/>
  <c r="E385" i="7"/>
  <c r="D385" i="7"/>
  <c r="F384" i="7"/>
  <c r="F383" i="7"/>
  <c r="F382" i="7"/>
  <c r="F381" i="7"/>
  <c r="F380" i="7"/>
  <c r="F379" i="7"/>
  <c r="F378" i="7"/>
  <c r="F377" i="7"/>
  <c r="F376" i="7"/>
  <c r="F375" i="7"/>
  <c r="F374" i="7"/>
  <c r="F372" i="7"/>
  <c r="F371" i="7"/>
  <c r="F369" i="7"/>
  <c r="F368" i="7"/>
  <c r="F367" i="7"/>
  <c r="F366" i="7"/>
  <c r="F365" i="7"/>
  <c r="F364" i="7"/>
  <c r="F363" i="7"/>
  <c r="F362" i="7"/>
  <c r="F361" i="7"/>
  <c r="F385" i="7" s="1"/>
  <c r="E337" i="7"/>
  <c r="D337" i="7"/>
  <c r="F336" i="7"/>
  <c r="F335" i="7"/>
  <c r="F334" i="7"/>
  <c r="F333" i="7"/>
  <c r="F332" i="7"/>
  <c r="F331" i="7"/>
  <c r="F330" i="7"/>
  <c r="F329" i="7"/>
  <c r="F337" i="7" s="1"/>
  <c r="E319" i="7"/>
  <c r="D319" i="7"/>
  <c r="F306" i="7"/>
  <c r="F305" i="7"/>
  <c r="F304" i="7"/>
  <c r="F303" i="7"/>
  <c r="F301" i="7"/>
  <c r="F300" i="7"/>
  <c r="F299" i="7"/>
  <c r="F298" i="7"/>
  <c r="F319" i="7" s="1"/>
  <c r="E277" i="7"/>
  <c r="D277" i="7"/>
  <c r="F275" i="7"/>
  <c r="F274" i="7"/>
  <c r="F273" i="7"/>
  <c r="F272" i="7"/>
  <c r="F270" i="7"/>
  <c r="F269" i="7"/>
  <c r="F268" i="7"/>
  <c r="F267" i="7"/>
  <c r="F277" i="7" s="1"/>
  <c r="E238" i="7"/>
  <c r="D238" i="7"/>
  <c r="F237" i="7"/>
  <c r="F236" i="7"/>
  <c r="F235" i="7"/>
  <c r="F234" i="7"/>
  <c r="F238" i="7" s="1"/>
  <c r="E213" i="7"/>
  <c r="D213" i="7"/>
  <c r="F212" i="7"/>
  <c r="F211" i="7"/>
  <c r="F210" i="7"/>
  <c r="F209" i="7"/>
  <c r="F208" i="7"/>
  <c r="F207" i="7"/>
  <c r="F206" i="7"/>
  <c r="F205" i="7"/>
  <c r="F204" i="7"/>
  <c r="F203" i="7"/>
  <c r="F202" i="7"/>
  <c r="F201" i="7"/>
  <c r="F200" i="7"/>
  <c r="F199" i="7"/>
  <c r="F198" i="7"/>
  <c r="F197" i="7"/>
  <c r="F196" i="7"/>
  <c r="F195" i="7"/>
  <c r="F190" i="7"/>
  <c r="F189" i="7"/>
  <c r="F188" i="7"/>
  <c r="F187" i="7"/>
  <c r="F186" i="7"/>
  <c r="F185" i="7"/>
  <c r="F184" i="7"/>
  <c r="F183" i="7"/>
  <c r="F182" i="7"/>
  <c r="F181" i="7"/>
  <c r="F180" i="7"/>
  <c r="F179" i="7"/>
  <c r="F176" i="7"/>
  <c r="F175" i="7"/>
  <c r="F174" i="7"/>
  <c r="F173" i="7"/>
  <c r="F172" i="7"/>
  <c r="F213" i="7" s="1"/>
  <c r="E153" i="7"/>
  <c r="D153" i="7"/>
  <c r="F152" i="7"/>
  <c r="F151" i="7"/>
  <c r="F149" i="7"/>
  <c r="F148" i="7"/>
  <c r="F147" i="7"/>
  <c r="F146" i="7"/>
  <c r="F145" i="7"/>
  <c r="F144" i="7"/>
  <c r="F143" i="7"/>
  <c r="F142" i="7"/>
  <c r="F141" i="7"/>
  <c r="F140" i="7"/>
  <c r="F139" i="7"/>
  <c r="F153" i="7" s="1"/>
  <c r="E121" i="7"/>
  <c r="D121" i="7"/>
  <c r="F120" i="7"/>
  <c r="F119" i="7"/>
  <c r="F118" i="7"/>
  <c r="F117" i="7"/>
  <c r="F116" i="7"/>
  <c r="F115" i="7"/>
  <c r="F114" i="7"/>
  <c r="F113" i="7"/>
  <c r="F112" i="7"/>
  <c r="F111" i="7"/>
  <c r="F110" i="7"/>
  <c r="F108" i="7"/>
  <c r="F107" i="7"/>
  <c r="F121" i="7" s="1"/>
  <c r="E90" i="7"/>
  <c r="D90" i="7"/>
  <c r="F89" i="7"/>
  <c r="F88" i="7"/>
  <c r="F87" i="7"/>
  <c r="F86" i="7"/>
  <c r="F85" i="7"/>
  <c r="F81" i="7"/>
  <c r="F80" i="7"/>
  <c r="F79" i="7"/>
  <c r="F78" i="7"/>
  <c r="F77" i="7"/>
  <c r="F76" i="7"/>
  <c r="F75" i="7"/>
  <c r="F90" i="7" s="1"/>
  <c r="E50" i="7"/>
  <c r="D50" i="7"/>
  <c r="F49" i="7"/>
  <c r="F48" i="7"/>
  <c r="F47" i="7"/>
  <c r="F45" i="7"/>
  <c r="F44" i="7"/>
  <c r="F43" i="7"/>
  <c r="F42" i="7"/>
  <c r="F50" i="7" s="1"/>
  <c r="E22" i="7"/>
  <c r="D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22" i="7" s="1"/>
  <c r="C16" i="6" l="1"/>
  <c r="C15" i="6"/>
  <c r="C17" i="6" s="1"/>
  <c r="C9" i="6"/>
  <c r="C7" i="6"/>
  <c r="C6" i="6"/>
  <c r="C5" i="6"/>
  <c r="C8" i="6" s="1"/>
  <c r="C10" i="6" s="1"/>
  <c r="D25" i="5"/>
  <c r="D27" i="5" s="1"/>
  <c r="D48" i="5" s="1"/>
  <c r="D50" i="5" s="1"/>
  <c r="D70" i="5" s="1"/>
  <c r="D72" i="5" s="1"/>
  <c r="D92" i="5" s="1"/>
  <c r="D94" i="5" s="1"/>
  <c r="D115" i="5" s="1"/>
  <c r="D25" i="4" l="1"/>
  <c r="D27" i="4" s="1"/>
  <c r="D48" i="4" s="1"/>
  <c r="D50" i="4" s="1"/>
  <c r="D71" i="4" s="1"/>
  <c r="D73" i="4" s="1"/>
  <c r="D94" i="4" s="1"/>
  <c r="D96" i="4" s="1"/>
  <c r="E25" i="4"/>
  <c r="E27" i="4" s="1"/>
  <c r="E48" i="4" s="1"/>
  <c r="E50" i="4" s="1"/>
  <c r="E71" i="4" s="1"/>
  <c r="E73" i="4" s="1"/>
  <c r="E94" i="4" s="1"/>
  <c r="E96" i="4" s="1"/>
  <c r="E117" i="4" s="1"/>
  <c r="E119" i="4" s="1"/>
  <c r="E139" i="4" s="1"/>
  <c r="E141" i="4" s="1"/>
  <c r="E162" i="4" s="1"/>
  <c r="E164" i="4" s="1"/>
  <c r="E173" i="4" s="1"/>
  <c r="F25" i="4"/>
  <c r="F27" i="4" s="1"/>
  <c r="F48" i="4" s="1"/>
  <c r="F50" i="4" s="1"/>
  <c r="F71" i="4" s="1"/>
  <c r="F73" i="4" s="1"/>
  <c r="F94" i="4" s="1"/>
  <c r="F96" i="4" s="1"/>
  <c r="F117" i="4" s="1"/>
  <c r="F119" i="4" s="1"/>
  <c r="F139" i="4" s="1"/>
  <c r="F141" i="4" s="1"/>
  <c r="F162" i="4" s="1"/>
  <c r="F164" i="4" s="1"/>
  <c r="F173" i="4" s="1"/>
  <c r="D117" i="4" l="1"/>
  <c r="D119" i="4" s="1"/>
  <c r="D139" i="4" s="1"/>
  <c r="D141" i="4" s="1"/>
  <c r="D162" i="4" s="1"/>
  <c r="D164" i="4" s="1"/>
  <c r="D173" i="4" s="1"/>
  <c r="G89" i="4" l="1"/>
  <c r="G92" i="4"/>
  <c r="G172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8" i="4"/>
  <c r="G29" i="4"/>
  <c r="G30" i="4"/>
  <c r="G31" i="4"/>
  <c r="G32" i="4"/>
  <c r="G33" i="4"/>
  <c r="G34" i="4"/>
  <c r="G35" i="4"/>
  <c r="G36" i="4"/>
  <c r="G38" i="4"/>
  <c r="G39" i="4"/>
  <c r="G40" i="4"/>
  <c r="G41" i="4"/>
  <c r="G42" i="4"/>
  <c r="G43" i="4"/>
  <c r="G44" i="4"/>
  <c r="G45" i="4"/>
  <c r="G46" i="4"/>
  <c r="G47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90" i="4"/>
  <c r="G91" i="4"/>
  <c r="G93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5" i="4"/>
  <c r="G166" i="4"/>
  <c r="G167" i="4"/>
  <c r="G168" i="4"/>
  <c r="G169" i="4"/>
  <c r="G8" i="4"/>
  <c r="G25" i="4" l="1"/>
  <c r="G27" i="4" s="1"/>
  <c r="G48" i="4" s="1"/>
  <c r="G50" i="4" s="1"/>
  <c r="G71" i="4" s="1"/>
  <c r="G73" i="4" s="1"/>
  <c r="G94" i="4" s="1"/>
  <c r="G96" i="4" s="1"/>
  <c r="G117" i="4" s="1"/>
  <c r="G119" i="4" s="1"/>
  <c r="G139" i="4" s="1"/>
  <c r="G141" i="4" s="1"/>
  <c r="G162" i="4" s="1"/>
  <c r="G164" i="4" s="1"/>
  <c r="G173" i="4" s="1"/>
</calcChain>
</file>

<file path=xl/sharedStrings.xml><?xml version="1.0" encoding="utf-8"?>
<sst xmlns="http://schemas.openxmlformats.org/spreadsheetml/2006/main" count="1488" uniqueCount="899">
  <si>
    <t>S/N</t>
  </si>
  <si>
    <t>EXECUTING AGENCY</t>
  </si>
  <si>
    <t>PERSONNEL COST</t>
  </si>
  <si>
    <t>N</t>
  </si>
  <si>
    <t>OVERHEAD COST</t>
  </si>
  <si>
    <t>SPECIAL PROGRAMMES</t>
  </si>
  <si>
    <t>TOTAL</t>
  </si>
  <si>
    <t>Governor's Office-Government House and Protocol</t>
  </si>
  <si>
    <t>Deputy Governor's Office</t>
  </si>
  <si>
    <t>Office of Senior Special Assistant on Facility Management</t>
  </si>
  <si>
    <t>Office of the Senior Special Assistant on Union Matters</t>
  </si>
  <si>
    <t>Ondo State Boundary Commission</t>
  </si>
  <si>
    <t>Office of the Secretary to State Government (SSG)</t>
  </si>
  <si>
    <t>General Administration</t>
  </si>
  <si>
    <t>International Relations and Diaspora Affairs Office</t>
  </si>
  <si>
    <t>Political and Economic Affairs Department</t>
  </si>
  <si>
    <t>Cabinet and Special Services Department</t>
  </si>
  <si>
    <t>Accelerated Poverty Alleviation Agency(APAA)</t>
  </si>
  <si>
    <t>Liaison Office, Lagos</t>
  </si>
  <si>
    <t>Liaison Office, Abuja</t>
  </si>
  <si>
    <t>Ondo State Agency for the Control of Aids (ODSACA)</t>
  </si>
  <si>
    <t>Ondo State Pensions Board</t>
  </si>
  <si>
    <t>Ondo State Civic Data Centre</t>
  </si>
  <si>
    <t>Muslim Welfare Board</t>
  </si>
  <si>
    <t>Christian Welfare Board</t>
  </si>
  <si>
    <t>Ministry of Special Duties</t>
  </si>
  <si>
    <t>Pools Bettings and Lotteries Board</t>
  </si>
  <si>
    <t>Public Private Partnership (PPP)</t>
  </si>
  <si>
    <t>Government House and Protocol-Political Functionaries</t>
  </si>
  <si>
    <t>Free Trade Zone</t>
  </si>
  <si>
    <t>Consolidated Revenue Fund Charges</t>
  </si>
  <si>
    <t>Inter-Governmental Affairs and Multilateral Relations</t>
  </si>
  <si>
    <t>State House of Assembly</t>
  </si>
  <si>
    <t>House of Assembly Commission</t>
  </si>
  <si>
    <t>Office of the Speaker</t>
  </si>
  <si>
    <t>Office of the Deputy Speaker</t>
  </si>
  <si>
    <t>Ministry of Information</t>
  </si>
  <si>
    <t>Ondo State Radiovision Corporation</t>
  </si>
  <si>
    <t>Orange FM</t>
  </si>
  <si>
    <t>Government Printing Press</t>
  </si>
  <si>
    <t>Ondo State Signage Agency</t>
  </si>
  <si>
    <t>Fire Services</t>
  </si>
  <si>
    <t>Office of the Head of Service</t>
  </si>
  <si>
    <t>Government Quarters Management Office</t>
  </si>
  <si>
    <t>Public Service Training Institute</t>
  </si>
  <si>
    <t>Office of Establishments</t>
  </si>
  <si>
    <t>E-Personel Administration Salary System (e-PASS) Office</t>
  </si>
  <si>
    <t>Service Matters Department</t>
  </si>
  <si>
    <t>Office of the State Auditor General</t>
  </si>
  <si>
    <t>Office of Auditor General for Local Government</t>
  </si>
  <si>
    <t>Civil Service Commission</t>
  </si>
  <si>
    <t>Ondo State Independent Electoral Commission (ODIEC)</t>
  </si>
  <si>
    <t>Ondo State Independent Electoral Commission (ODIEC) Area Offices</t>
  </si>
  <si>
    <t>Ministry of Agriculture</t>
  </si>
  <si>
    <t>Forestry Staff Training School, Owo</t>
  </si>
  <si>
    <t>Agricultural Development Programme</t>
  </si>
  <si>
    <t>Agricultural Input and Supply Agency</t>
  </si>
  <si>
    <t>Agro-Climatological and Ecological Project</t>
  </si>
  <si>
    <t>Cocoa Revolution Office</t>
  </si>
  <si>
    <t>Ministry of Finance</t>
  </si>
  <si>
    <t>Expenditure Office</t>
  </si>
  <si>
    <t>Debt Management Office</t>
  </si>
  <si>
    <t>Office of the Accountant General</t>
  </si>
  <si>
    <t>Board of Internal Revenue</t>
  </si>
  <si>
    <t>Ministry of Commerce and Industry</t>
  </si>
  <si>
    <t>Consumer Protection Committee</t>
  </si>
  <si>
    <t>Micro Credit Agency</t>
  </si>
  <si>
    <t>Co-operative College, Akure</t>
  </si>
  <si>
    <t>Ministry of Employment and Productivity</t>
  </si>
  <si>
    <t>State Information Technology Agency (SITA)</t>
  </si>
  <si>
    <t>Ministry of Transport</t>
  </si>
  <si>
    <t>Ministry of Transport-Vehicle Inspection (Area) Office and Inland Waterways</t>
  </si>
  <si>
    <t>Ondo State Electricity Board</t>
  </si>
  <si>
    <t>Directorate of Energy and Power</t>
  </si>
  <si>
    <t>Ministry of Natural Resources</t>
  </si>
  <si>
    <t>Ministry of Works</t>
  </si>
  <si>
    <t>Ondo State Agency for Road Maintenance and Construction (OSAMCO)</t>
  </si>
  <si>
    <t>Community Based Urban Development Project</t>
  </si>
  <si>
    <t>Ministry of Culture and Tourism</t>
  </si>
  <si>
    <t>Ministry of Economic Planning and Budget</t>
  </si>
  <si>
    <t>Budget Office</t>
  </si>
  <si>
    <t>Manpower Development Office</t>
  </si>
  <si>
    <t>State Project Coordinating Office</t>
  </si>
  <si>
    <t>Ondo State Bureau of Statistics</t>
  </si>
  <si>
    <t>Ondo State Water Corporation</t>
  </si>
  <si>
    <t>Ministry of Housing and Urban Development</t>
  </si>
  <si>
    <t>Ondo State Development and Property Corporation</t>
  </si>
  <si>
    <t>Direct Labour Agency</t>
  </si>
  <si>
    <t>Land Record Bureau</t>
  </si>
  <si>
    <t>Ondo State Judiciary</t>
  </si>
  <si>
    <t>Ondo State Judicial Service Commission</t>
  </si>
  <si>
    <t>Office of Honourable Chief Judge</t>
  </si>
  <si>
    <t>Ministry of Justice</t>
  </si>
  <si>
    <t>Ondo State Law Commission</t>
  </si>
  <si>
    <t>Citizen's Right Mediation Centre/Office of Public Defenders</t>
  </si>
  <si>
    <t>Customary Court of Appeal</t>
  </si>
  <si>
    <t>Office of the President of the Customary Court of Appeal</t>
  </si>
  <si>
    <t>Customary Court of Appeal - Judicial Divisions</t>
  </si>
  <si>
    <t>Ministry of Youth Development and Sports</t>
  </si>
  <si>
    <t>Ondo State Football Development Agency</t>
  </si>
  <si>
    <t>Youth Development Bureau</t>
  </si>
  <si>
    <t>Ministry of Women Affairs and Social Development</t>
  </si>
  <si>
    <t>Agency for the Welfare of the Physically Challenged Persons</t>
  </si>
  <si>
    <t>Zonal Education Offices</t>
  </si>
  <si>
    <t>Ondo State Education Endowment Fund Office</t>
  </si>
  <si>
    <t>Ministry of Education</t>
  </si>
  <si>
    <t>Mega Schools</t>
  </si>
  <si>
    <t>Ondo State Library Board</t>
  </si>
  <si>
    <t>Quality Education Assurance Agency</t>
  </si>
  <si>
    <t>Quality Education Assurance Agency (Zonal Offices)</t>
  </si>
  <si>
    <t>Teaching Service Commission</t>
  </si>
  <si>
    <t>Zonal Teaching Service Commission, Akure</t>
  </si>
  <si>
    <t>Zonal Teaching Service Commission, Ikare</t>
  </si>
  <si>
    <t>Zonal Teaching Service Commission, Irele</t>
  </si>
  <si>
    <t>Zonal Teaching Service Commission, Odigbo</t>
  </si>
  <si>
    <t>Zonal Teaching Service Commission, Oka</t>
  </si>
  <si>
    <t>Zonal Teaching Service Commission, Okitipupa</t>
  </si>
  <si>
    <t>Zonal Teaching Service Commission, Ondo</t>
  </si>
  <si>
    <t>Zonal Teaching Service Commission, Owena</t>
  </si>
  <si>
    <t>Zonal Teaching Service Commission, Owo</t>
  </si>
  <si>
    <t>Ondo State Scholarship Board</t>
  </si>
  <si>
    <t>Ministry of Adult, Technical and Vocational Education</t>
  </si>
  <si>
    <t>Ministry of Health</t>
  </si>
  <si>
    <t>Primary Health Care Management Board/ Agency/Commission</t>
  </si>
  <si>
    <t>Hospital Management Board</t>
  </si>
  <si>
    <t>Board of Alternative Medicine</t>
  </si>
  <si>
    <t>School of Nursing</t>
  </si>
  <si>
    <t>School of Midwifery</t>
  </si>
  <si>
    <t>School of Health Technology</t>
  </si>
  <si>
    <t>Emergency Medical Services Agency</t>
  </si>
  <si>
    <t>Neuro-Psychiatric Specialist Hospital</t>
  </si>
  <si>
    <t>Ministry of Environment</t>
  </si>
  <si>
    <t>Ondo State Waste Management</t>
  </si>
  <si>
    <t>Ondo State Sports Council</t>
  </si>
  <si>
    <t>Ministry of Local Government and Chieftaincy Affairs</t>
  </si>
  <si>
    <t>Local Government Service Commission</t>
  </si>
  <si>
    <t>Ministry of Community Development and Cooperatives</t>
  </si>
  <si>
    <t>Ondo State Community and Social Development Agency</t>
  </si>
  <si>
    <t>Total:</t>
  </si>
  <si>
    <t>ONDO STATE OF NIGERIA</t>
  </si>
  <si>
    <t>FIRST SCHEDULE</t>
  </si>
  <si>
    <t>State Emergency Management Agency (SEMA)</t>
  </si>
  <si>
    <t>Ondo State Oil Producing Area Development Commission</t>
  </si>
  <si>
    <t>Rufus Giwa polytechnic, Owo</t>
  </si>
  <si>
    <t>Adekunle Ajasin University, Akungba Akoko</t>
  </si>
  <si>
    <t>Ondo State University of Science and Technology, Okitipupa</t>
  </si>
  <si>
    <t>NOT EXCEEDING</t>
  </si>
  <si>
    <t>N'M</t>
  </si>
  <si>
    <t>ALLOCATION TO MINISTRIES/DEPARTMENTS/AGENCIES</t>
  </si>
  <si>
    <t>SECOND SCHEDULE</t>
  </si>
  <si>
    <t xml:space="preserve">                      ONDO STATE OF NIGERIA                     </t>
  </si>
  <si>
    <t>ADMINISTRATIVE</t>
  </si>
  <si>
    <t>CODE</t>
  </si>
  <si>
    <t>Carried Forward</t>
  </si>
  <si>
    <t>Brought Forward</t>
  </si>
  <si>
    <t>iii</t>
  </si>
  <si>
    <t>iv</t>
  </si>
  <si>
    <t>v</t>
  </si>
  <si>
    <t>vi</t>
  </si>
  <si>
    <t>vii</t>
  </si>
  <si>
    <t>viii</t>
  </si>
  <si>
    <t>ix</t>
  </si>
  <si>
    <t>xi</t>
  </si>
  <si>
    <t>xii</t>
  </si>
  <si>
    <t>xiii</t>
  </si>
  <si>
    <t>xiv</t>
  </si>
  <si>
    <t>xv</t>
  </si>
  <si>
    <t>x</t>
  </si>
  <si>
    <t>Project and Price Monitoring Unit (PPMU)</t>
  </si>
  <si>
    <t>State Pension Commission</t>
  </si>
  <si>
    <t>Ondo State Civic Data Centre Area Offices</t>
  </si>
  <si>
    <t>Office of the SSA on Energy and Power</t>
  </si>
  <si>
    <t>Ondo State Water and Sanitation Project (WATSAN)</t>
  </si>
  <si>
    <t>State Universal Basic Education Board (SUBEB) Headquarters</t>
  </si>
  <si>
    <t>State Universal Basic Education Board (Subeb) Zonal Office</t>
  </si>
  <si>
    <t>000000000000</t>
  </si>
  <si>
    <t>011111500200</t>
  </si>
  <si>
    <t>GRANTS TO PARASTATALS</t>
  </si>
  <si>
    <t>GRANTS AND LOANS</t>
  </si>
  <si>
    <t>PERSONNEL BUFFER</t>
  </si>
  <si>
    <t>011100100100</t>
  </si>
  <si>
    <t>011100100200</t>
  </si>
  <si>
    <t>011100200800</t>
  </si>
  <si>
    <t>011100200900</t>
  </si>
  <si>
    <t>011100300100</t>
  </si>
  <si>
    <t>011101000100</t>
  </si>
  <si>
    <t>011101300100</t>
  </si>
  <si>
    <t>011101300200</t>
  </si>
  <si>
    <t>011101300300</t>
  </si>
  <si>
    <t>011101400100</t>
  </si>
  <si>
    <t>011101700100</t>
  </si>
  <si>
    <t>011102000100</t>
  </si>
  <si>
    <t>011102100100</t>
  </si>
  <si>
    <t>011102100200</t>
  </si>
  <si>
    <t>011103300100</t>
  </si>
  <si>
    <t>011103500100</t>
  </si>
  <si>
    <t>011103500200</t>
  </si>
  <si>
    <t>011103600100</t>
  </si>
  <si>
    <t>011103600200</t>
  </si>
  <si>
    <t>011103700100</t>
  </si>
  <si>
    <t>011103800100</t>
  </si>
  <si>
    <t>011104400100</t>
  </si>
  <si>
    <t>011105100100</t>
  </si>
  <si>
    <t>011111100100</t>
  </si>
  <si>
    <t>011111300200</t>
  </si>
  <si>
    <t>011111300300</t>
  </si>
  <si>
    <t>011111500100</t>
  </si>
  <si>
    <t>011113200100</t>
  </si>
  <si>
    <t>011200300100</t>
  </si>
  <si>
    <t>011200400100</t>
  </si>
  <si>
    <t>011202100100</t>
  </si>
  <si>
    <t>011202300100</t>
  </si>
  <si>
    <t>012300100100</t>
  </si>
  <si>
    <t>012300300100</t>
  </si>
  <si>
    <t>012300400200</t>
  </si>
  <si>
    <t>012301300100</t>
  </si>
  <si>
    <t>012305600100</t>
  </si>
  <si>
    <t>012400700100</t>
  </si>
  <si>
    <t>012500100100</t>
  </si>
  <si>
    <t>012500100300</t>
  </si>
  <si>
    <t>012500600100</t>
  </si>
  <si>
    <t>012500700100</t>
  </si>
  <si>
    <t>012500700200</t>
  </si>
  <si>
    <t>012500800100</t>
  </si>
  <si>
    <t>014000100100</t>
  </si>
  <si>
    <t>014000200100</t>
  </si>
  <si>
    <t>014700100100</t>
  </si>
  <si>
    <t>014800100100</t>
  </si>
  <si>
    <t>014800100200</t>
  </si>
  <si>
    <t>021500100100</t>
  </si>
  <si>
    <t>021502100100</t>
  </si>
  <si>
    <t>021510200100</t>
  </si>
  <si>
    <t>021511000100</t>
  </si>
  <si>
    <t>021511500100</t>
  </si>
  <si>
    <t>021511600100</t>
  </si>
  <si>
    <t>022000100100</t>
  </si>
  <si>
    <t>022000100200</t>
  </si>
  <si>
    <t>022000100300</t>
  </si>
  <si>
    <t>022000200100</t>
  </si>
  <si>
    <t>022000700100</t>
  </si>
  <si>
    <t>022000800100</t>
  </si>
  <si>
    <t>022200100100</t>
  </si>
  <si>
    <t>022200900100</t>
  </si>
  <si>
    <t>022205100100</t>
  </si>
  <si>
    <t>022205500100</t>
  </si>
  <si>
    <t>022700100100</t>
  </si>
  <si>
    <t>022800700100</t>
  </si>
  <si>
    <t>022900100100</t>
  </si>
  <si>
    <t>022905500100</t>
  </si>
  <si>
    <t>023100300100</t>
  </si>
  <si>
    <t>023101200100</t>
  </si>
  <si>
    <t>023305100100</t>
  </si>
  <si>
    <t>023400100100</t>
  </si>
  <si>
    <t>023400400100</t>
  </si>
  <si>
    <t>023405600100</t>
  </si>
  <si>
    <t>023600100100</t>
  </si>
  <si>
    <t>023800100100</t>
  </si>
  <si>
    <t>023800100200</t>
  </si>
  <si>
    <t>023800100300</t>
  </si>
  <si>
    <t>023800100400</t>
  </si>
  <si>
    <t>023800400100</t>
  </si>
  <si>
    <t>025210200100</t>
  </si>
  <si>
    <t>025210300100</t>
  </si>
  <si>
    <t>025300100100</t>
  </si>
  <si>
    <t>025305300100</t>
  </si>
  <si>
    <t>025305700100</t>
  </si>
  <si>
    <t>026200100100</t>
  </si>
  <si>
    <t>031800100100</t>
  </si>
  <si>
    <t>031801100100</t>
  </si>
  <si>
    <t>031801200100</t>
  </si>
  <si>
    <t>031801300100</t>
  </si>
  <si>
    <t>032600100100</t>
  </si>
  <si>
    <t>032600200100</t>
  </si>
  <si>
    <t>032600300100</t>
  </si>
  <si>
    <t>032605200100</t>
  </si>
  <si>
    <t>032605200200</t>
  </si>
  <si>
    <t>032605200300</t>
  </si>
  <si>
    <t>051300100100</t>
  </si>
  <si>
    <t>051300100200</t>
  </si>
  <si>
    <t>051305100100</t>
  </si>
  <si>
    <t>051400100100</t>
  </si>
  <si>
    <t>051400100200</t>
  </si>
  <si>
    <t>051700100200</t>
  </si>
  <si>
    <t>051700100300</t>
  </si>
  <si>
    <t>051700101100</t>
  </si>
  <si>
    <t>051700300100</t>
  </si>
  <si>
    <t>051700300200</t>
  </si>
  <si>
    <t>051700300300</t>
  </si>
  <si>
    <t>051700800100</t>
  </si>
  <si>
    <t>051703000100</t>
  </si>
  <si>
    <t>051703000200</t>
  </si>
  <si>
    <t>051705400100</t>
  </si>
  <si>
    <t>051705400200</t>
  </si>
  <si>
    <t>051705400300</t>
  </si>
  <si>
    <t>051705400400</t>
  </si>
  <si>
    <t>051705400500</t>
  </si>
  <si>
    <t>051705400600</t>
  </si>
  <si>
    <t>051705400700</t>
  </si>
  <si>
    <t>051705400800</t>
  </si>
  <si>
    <t>051705400900</t>
  </si>
  <si>
    <t>051705401000</t>
  </si>
  <si>
    <t>051705600100</t>
  </si>
  <si>
    <t>051800100100</t>
  </si>
  <si>
    <t>052100100100</t>
  </si>
  <si>
    <t>052100300100</t>
  </si>
  <si>
    <t>052110200100</t>
  </si>
  <si>
    <t>052110300100</t>
  </si>
  <si>
    <t>052110400100</t>
  </si>
  <si>
    <t>052110400200</t>
  </si>
  <si>
    <t>052110600100</t>
  </si>
  <si>
    <t>052111500100</t>
  </si>
  <si>
    <t>052111600100</t>
  </si>
  <si>
    <t>053500100100</t>
  </si>
  <si>
    <t>053505300100</t>
  </si>
  <si>
    <t>053905100100</t>
  </si>
  <si>
    <t>055100100100</t>
  </si>
  <si>
    <t>055100100200</t>
  </si>
  <si>
    <t>055200100100</t>
  </si>
  <si>
    <t>055200200100</t>
  </si>
  <si>
    <t>023400500100</t>
  </si>
  <si>
    <t>Ondo State Asphalt Co.</t>
  </si>
  <si>
    <t>Accelerated Poverty Alleviation Agency (APAA)</t>
  </si>
  <si>
    <t>Ondo State Aforestation Project</t>
  </si>
  <si>
    <t>023305200100</t>
  </si>
  <si>
    <t>YEAR 2015 RE-ORDERED RECURRENT ESTIMATES</t>
  </si>
  <si>
    <t>Judicial Division</t>
  </si>
  <si>
    <t>Ondo State University of Medical Sciences</t>
  </si>
  <si>
    <t>YEAR 2015 RE-ORDERED CAPITAL ESTIMATES</t>
  </si>
  <si>
    <t>OVERALL SUMMARY OF APPROVED RE-ORDERED BUDGET 2015</t>
  </si>
  <si>
    <t>A: RECURRENT</t>
  </si>
  <si>
    <t>SUMMARY OF POOLED FUNDS</t>
  </si>
  <si>
    <t>AMOUNT (N)</t>
  </si>
  <si>
    <t>Total Over Heads</t>
  </si>
  <si>
    <t>Personnel Cost</t>
  </si>
  <si>
    <t>Special Programme</t>
  </si>
  <si>
    <t>Grand Total</t>
  </si>
  <si>
    <t>Total Recurrent Expenditure Allocation</t>
  </si>
  <si>
    <t>Balance</t>
  </si>
  <si>
    <t>B: CAPITAL</t>
  </si>
  <si>
    <t>Total Pooled Fund from Capital</t>
  </si>
  <si>
    <t>Total Capital Allocation</t>
  </si>
  <si>
    <t>ONDO STATE OF NIGERIA, APPROVED ESTIMATES 2015</t>
  </si>
  <si>
    <t>APPROVED RE-ORDER EXPENDITURE</t>
  </si>
  <si>
    <r>
      <rPr>
        <b/>
        <sz val="9"/>
        <color theme="1"/>
        <rFont val="Calibri"/>
        <family val="2"/>
        <scheme val="minor"/>
      </rPr>
      <t>ADMIN CODE: 011100100100:</t>
    </r>
    <r>
      <rPr>
        <sz val="9"/>
        <color theme="1"/>
        <rFont val="Calibri"/>
        <family val="2"/>
        <scheme val="minor"/>
      </rPr>
      <t xml:space="preserve"> GOVERNOR'S OFFICE-GOVERNMENT HOUSE AND PROTOCOL</t>
    </r>
  </si>
  <si>
    <r>
      <t xml:space="preserve">ACCOUNTING OFFICER:  </t>
    </r>
    <r>
      <rPr>
        <sz val="9"/>
        <rFont val="Calibri"/>
        <family val="2"/>
        <scheme val="minor"/>
      </rPr>
      <t>PERMANENT SECRETARY, GOVERNOR'S OFFICE-GOVERNMENT HOUSE AND PROTOCOL</t>
    </r>
  </si>
  <si>
    <t>Economic Code</t>
  </si>
  <si>
    <t xml:space="preserve">Details </t>
  </si>
  <si>
    <t>Approved Estimates 2015 (N)</t>
  </si>
  <si>
    <t>Additional Provision</t>
  </si>
  <si>
    <t>Approved 2015           Re-Order</t>
  </si>
  <si>
    <t>Domestic Passage</t>
  </si>
  <si>
    <t>Donation</t>
  </si>
  <si>
    <t>Maintenance of Boats</t>
  </si>
  <si>
    <t>Media relations</t>
  </si>
  <si>
    <t>Maintenance of Government House</t>
  </si>
  <si>
    <t>Settlement of Hotel bills</t>
  </si>
  <si>
    <t>Gift Items During Festivities and Children Party</t>
  </si>
  <si>
    <t>Office of ADC and CSO</t>
  </si>
  <si>
    <t>Outfit Allowance</t>
  </si>
  <si>
    <t>Hosting of State Guests during Special Events</t>
  </si>
  <si>
    <t>Office of the Senior Special Assistant (Public Communication)</t>
  </si>
  <si>
    <t>Offices of the S.As(Admin &amp; Appointment) to the Governor</t>
  </si>
  <si>
    <t>S.S.A. Project Monitoring</t>
  </si>
  <si>
    <r>
      <rPr>
        <b/>
        <sz val="9"/>
        <color theme="1"/>
        <rFont val="Calibri"/>
        <family val="2"/>
        <scheme val="minor"/>
      </rPr>
      <t xml:space="preserve">ADMIN CODE: 011100100200: </t>
    </r>
    <r>
      <rPr>
        <sz val="9"/>
        <color theme="1"/>
        <rFont val="Calibri"/>
        <family val="2"/>
        <scheme val="minor"/>
      </rPr>
      <t>DEPUTY GOVERNOR</t>
    </r>
  </si>
  <si>
    <r>
      <t xml:space="preserve">ACCOUNTING OFFICER: </t>
    </r>
    <r>
      <rPr>
        <sz val="9"/>
        <rFont val="Calibri"/>
        <family val="2"/>
        <scheme val="minor"/>
      </rPr>
      <t>PERMANENT SECRETARY, DEPUTY GOVERNOR</t>
    </r>
  </si>
  <si>
    <t>DONATION</t>
  </si>
  <si>
    <t>MEDIA RELATIONS</t>
  </si>
  <si>
    <t>SEMA</t>
  </si>
  <si>
    <t>COCOA DEVELOPMENT COMMITTEE ACTIVITIES</t>
  </si>
  <si>
    <t>ATTENDANCE OF STATE FUNCTIONS ON BEHALF OF THE GOVERNOR</t>
  </si>
  <si>
    <t>MAINTENANCE OF DEPUTY GOV'S LODGE</t>
  </si>
  <si>
    <t>SETTLEMENT OF HOTEL BILLS</t>
  </si>
  <si>
    <t>OUTFIT ALLOWANCE</t>
  </si>
  <si>
    <r>
      <rPr>
        <b/>
        <sz val="9"/>
        <color theme="1"/>
        <rFont val="Calibri"/>
        <family val="2"/>
        <scheme val="minor"/>
      </rPr>
      <t>ADMIN CODE: 011101400100:</t>
    </r>
    <r>
      <rPr>
        <sz val="9"/>
        <color theme="1"/>
        <rFont val="Calibri"/>
        <family val="2"/>
        <scheme val="minor"/>
      </rPr>
      <t xml:space="preserve"> POLITICAL AND ECONOMIC AFFAIRS DEPARTMENT</t>
    </r>
  </si>
  <si>
    <r>
      <t xml:space="preserve">ACCOUNTING OFFICER:  </t>
    </r>
    <r>
      <rPr>
        <sz val="9"/>
        <rFont val="Calibri"/>
        <family val="2"/>
        <scheme val="minor"/>
      </rPr>
      <t>PERMANENT, POLITICAL AND ECONOMIC AFFAIRS DEPARTMENT</t>
    </r>
  </si>
  <si>
    <t>Events Management, Production of Souvenirs and others</t>
  </si>
  <si>
    <t>Offices of the S.As (Admin &amp; Appointment) to the Governor</t>
  </si>
  <si>
    <t>Facility Management</t>
  </si>
  <si>
    <t>Mobilization of Grassroots</t>
  </si>
  <si>
    <t>Medical Intervention during Festive Periods/Anniversaries</t>
  </si>
  <si>
    <t>Severance Allowance for Members of ODHA 7th Assembly and SAs &amp; PAs to Mr speaker and Deputy Speaker at 300% Annual Basic Salary</t>
  </si>
  <si>
    <t>Hosting of visitors/participants on study tour of Ondo State</t>
  </si>
  <si>
    <t>Independence anniversary</t>
  </si>
  <si>
    <t>Opinion Poll research</t>
  </si>
  <si>
    <t>Monetization for public Office Holders</t>
  </si>
  <si>
    <t>Workshop/Retreat/Training for Political Office Holders</t>
  </si>
  <si>
    <t>Democracy day</t>
  </si>
  <si>
    <t>Purchase of Palliative Commodity</t>
  </si>
  <si>
    <t>Task Force on Environmental Enforcement</t>
  </si>
  <si>
    <t>National CONFAB Matters Affecting</t>
  </si>
  <si>
    <r>
      <rPr>
        <b/>
        <sz val="9"/>
        <color theme="1"/>
        <rFont val="Calibri"/>
        <family val="2"/>
        <scheme val="minor"/>
      </rPr>
      <t>ADMIN CODE: 012500700100:</t>
    </r>
    <r>
      <rPr>
        <sz val="9"/>
        <color theme="1"/>
        <rFont val="Calibri"/>
        <family val="2"/>
        <scheme val="minor"/>
      </rPr>
      <t xml:space="preserve"> OFFICE OF ESTABLISHMENTS</t>
    </r>
  </si>
  <si>
    <r>
      <t xml:space="preserve">ACCOUNTING OFFICER:  </t>
    </r>
    <r>
      <rPr>
        <sz val="9"/>
        <rFont val="Calibri"/>
        <family val="2"/>
        <scheme val="minor"/>
      </rPr>
      <t>PERMANENT, OFFICE OF ESTABLISHMENTS</t>
    </r>
  </si>
  <si>
    <t>Financial Assistance to families of deceased officers</t>
  </si>
  <si>
    <t>National Council on Establishments</t>
  </si>
  <si>
    <t>Central Training vote</t>
  </si>
  <si>
    <t>Grant to Labour / Industrial Unions.</t>
  </si>
  <si>
    <t>May Day Celebration</t>
  </si>
  <si>
    <t>E-pass</t>
  </si>
  <si>
    <t>Establishments and Allied Matters</t>
  </si>
  <si>
    <t>Conduct of Compulsory / Confirmation Exam for Junior Officers</t>
  </si>
  <si>
    <t>HOS interactive Session with Public servants</t>
  </si>
  <si>
    <t>Implementation of the Contributory Pension Scheme in the State.</t>
  </si>
  <si>
    <t>Office of the SSA to the Governor on Union Matters</t>
  </si>
  <si>
    <t>Management Courses at PSTI</t>
  </si>
  <si>
    <t>Printing of Regulatory Books</t>
  </si>
  <si>
    <t>Publicity/Documentation</t>
  </si>
  <si>
    <r>
      <rPr>
        <b/>
        <sz val="9"/>
        <color theme="1"/>
        <rFont val="Calibri"/>
        <family val="2"/>
        <scheme val="minor"/>
      </rPr>
      <t>ADMIN CODE: 012500800100:</t>
    </r>
    <r>
      <rPr>
        <sz val="9"/>
        <color theme="1"/>
        <rFont val="Calibri"/>
        <family val="2"/>
        <scheme val="minor"/>
      </rPr>
      <t xml:space="preserve"> SERVICE MATTERS DEPARTMENT</t>
    </r>
  </si>
  <si>
    <r>
      <t xml:space="preserve">ACCOUNTING OFFICER:  </t>
    </r>
    <r>
      <rPr>
        <sz val="9"/>
        <rFont val="Calibri"/>
        <family val="2"/>
        <scheme val="minor"/>
      </rPr>
      <t>SECRETARY, SERVICE MATTERS DEPARTMENT</t>
    </r>
  </si>
  <si>
    <t>Civil Service Day Celebration and Award Night</t>
  </si>
  <si>
    <t>Conduct of Civil Service Examination (junior) and Senior Staff</t>
  </si>
  <si>
    <t>Grant to Senior Staff Club</t>
  </si>
  <si>
    <t>Senior Management Committee</t>
  </si>
  <si>
    <t>Specialized Capacity Building Programme for Administrative Officers</t>
  </si>
  <si>
    <t>Financial Assistance to families of Deceased Officers</t>
  </si>
  <si>
    <t>HOS Interactive Sessions with Public Service</t>
  </si>
  <si>
    <t>Conduct of Promotion Examinations for Senior Officers</t>
  </si>
  <si>
    <t>Civil Service Reforms</t>
  </si>
  <si>
    <t>Premature/Compulsory Retirement from Service</t>
  </si>
  <si>
    <t>Public Service Games</t>
  </si>
  <si>
    <t>Staff Quarters Management and Allied Matters</t>
  </si>
  <si>
    <t>Grant to staff Housing Loan Board</t>
  </si>
  <si>
    <r>
      <t xml:space="preserve">ADMIN CODE: 022000100100: </t>
    </r>
    <r>
      <rPr>
        <sz val="9"/>
        <color theme="1"/>
        <rFont val="Calibri"/>
        <family val="2"/>
        <scheme val="minor"/>
      </rPr>
      <t>MINISTRY OF FINANCE</t>
    </r>
  </si>
  <si>
    <r>
      <t xml:space="preserve">ACCOUNTING OFFICER:  </t>
    </r>
    <r>
      <rPr>
        <sz val="9"/>
        <rFont val="Calibri"/>
        <family val="2"/>
        <scheme val="minor"/>
      </rPr>
      <t>PERMANENT SECRETARY, MINISTRY OF FINANCE</t>
    </r>
  </si>
  <si>
    <t>Maintenance of Leased Government Assets</t>
  </si>
  <si>
    <t>Passages During Special Events</t>
  </si>
  <si>
    <t>Public Service Car Loan Scheme</t>
  </si>
  <si>
    <t>Preparation of Final Accounts</t>
  </si>
  <si>
    <t>Committees and Commissions</t>
  </si>
  <si>
    <t>Contingency Fund</t>
  </si>
  <si>
    <t>Insurance of Ondo State Govt. Assets and tracking of vehicles.</t>
  </si>
  <si>
    <t>Passages and Flights for Overseas Travels</t>
  </si>
  <si>
    <t>Settlement of Utility Bills</t>
  </si>
  <si>
    <t>State Security</t>
  </si>
  <si>
    <t>Seminar and Training for Account Officers</t>
  </si>
  <si>
    <t>Purchase of Computer Consumables for Ministry</t>
  </si>
  <si>
    <t>Appreciation and State Awards</t>
  </si>
  <si>
    <t>Printing of Release Warrant, DVEA Books and Allied Matters for Expenditure Department</t>
  </si>
  <si>
    <t>Printing of Payment Request Vouchers</t>
  </si>
  <si>
    <t>General Training of Accountants in the Civil Service</t>
  </si>
  <si>
    <t>Mandatory Continuous Professional Development Training Course (MCPD)</t>
  </si>
  <si>
    <t>RMAFC related Matters</t>
  </si>
  <si>
    <t>Liaison with Debt Mgt. Office (DMO), Abuja</t>
  </si>
  <si>
    <t>Publicity of Activities of the Ministry</t>
  </si>
  <si>
    <t>Federation Accounts and Allocation Committee</t>
  </si>
  <si>
    <t>Facilitation of Legislation for Fiscal Responsibility and Procurement Laws</t>
  </si>
  <si>
    <t>Consultancy cost for Debt Mgt Unit</t>
  </si>
  <si>
    <t>Statutory Allowance of 10% Annual Basic Salary for Retiring Civil Servants</t>
  </si>
  <si>
    <t>Capacity Building On Financial Management and Control</t>
  </si>
  <si>
    <t>Tracking of Government Vehicles</t>
  </si>
  <si>
    <t>Capacity building for Appropriation Committee &amp; PAC Members</t>
  </si>
  <si>
    <t>Min. Of Finance publications; News Letters and News</t>
  </si>
  <si>
    <t>Outfit Allowance for Staff</t>
  </si>
  <si>
    <t>Debt Management Committee</t>
  </si>
  <si>
    <t>Investment Committee</t>
  </si>
  <si>
    <t>Training, Staff Monitoring and Operation of Debt Mgt Unit (DMU)</t>
  </si>
  <si>
    <t>Compesnsation to the families of victims of road accident</t>
  </si>
  <si>
    <t>State Economic Committee-Matters Affecting</t>
  </si>
  <si>
    <t>Special Assignment on Financial Matters</t>
  </si>
  <si>
    <t>Maintenance of Ministry of Finance Office Premises</t>
  </si>
  <si>
    <t>Board of Survey and other Allied Matters</t>
  </si>
  <si>
    <r>
      <t xml:space="preserve">ADMIN CODE: 022000700100: </t>
    </r>
    <r>
      <rPr>
        <sz val="9"/>
        <color theme="1"/>
        <rFont val="Calibri"/>
        <family val="2"/>
        <scheme val="minor"/>
      </rPr>
      <t>OFFICE OF THE ACCOUNTANT GENERAL</t>
    </r>
  </si>
  <si>
    <r>
      <t>ACCOUNTING OFFICER:</t>
    </r>
    <r>
      <rPr>
        <sz val="9"/>
        <rFont val="Calibri"/>
        <family val="2"/>
        <scheme val="minor"/>
      </rPr>
      <t xml:space="preserve"> ACCOUNTANT GENERAL</t>
    </r>
  </si>
  <si>
    <t>Compliance Monitoring / Revenue/ Operation Monitoring and Other Allied Matters</t>
  </si>
  <si>
    <t>Preparation, Printing and Publication of Final Accounts</t>
  </si>
  <si>
    <t>E-Pass Centre/Computer Materials</t>
  </si>
  <si>
    <t>Security (Night and Day Guards) at TCO Offices</t>
  </si>
  <si>
    <r>
      <rPr>
        <b/>
        <sz val="9"/>
        <color theme="1"/>
        <rFont val="Calibri"/>
        <family val="2"/>
        <scheme val="minor"/>
      </rPr>
      <t>ADMIN CODE: 022000800100:</t>
    </r>
    <r>
      <rPr>
        <sz val="9"/>
        <color theme="1"/>
        <rFont val="Calibri"/>
        <family val="2"/>
        <scheme val="minor"/>
      </rPr>
      <t xml:space="preserve"> BOARD OF INTERNAL REVENUE</t>
    </r>
  </si>
  <si>
    <r>
      <t xml:space="preserve">ACCOUNTING OFFICER:  </t>
    </r>
    <r>
      <rPr>
        <sz val="9"/>
        <rFont val="Calibri"/>
        <family val="2"/>
        <scheme val="minor"/>
      </rPr>
      <t>CHAIRMAN, BOARD OF INTERNAL REVENUE</t>
    </r>
  </si>
  <si>
    <t>Purchase of Diesel/Maintenance of Electricity Generating Sets</t>
  </si>
  <si>
    <t>Procurement &amp; Printing of Revenue Generating Items (i.e) Number Plates, Drivers License &amp; Vehicle License.</t>
  </si>
  <si>
    <t>Commission to revenue consultant</t>
  </si>
  <si>
    <t>JTB meetings and conferences &amp; convention</t>
  </si>
  <si>
    <t>Annual JTB subvention &amp; other JTB expenses</t>
  </si>
  <si>
    <t>Tax Payers Enlightenment, Education, Information Campaign</t>
  </si>
  <si>
    <t>Mandatory Continuous Professional Development Training for tax Officers</t>
  </si>
  <si>
    <t>Subscription of Installed VSATS and Maintenance Retainership for ARCAS</t>
  </si>
  <si>
    <t>Cleaning and Security services</t>
  </si>
  <si>
    <t>Withholding, Audit, Monitoring and Investigation</t>
  </si>
  <si>
    <r>
      <rPr>
        <b/>
        <sz val="9"/>
        <color theme="1"/>
        <rFont val="Calibri"/>
        <family val="2"/>
        <scheme val="minor"/>
      </rPr>
      <t xml:space="preserve">ADMIN CODE: 023800100100 </t>
    </r>
    <r>
      <rPr>
        <sz val="9"/>
        <color theme="1"/>
        <rFont val="Calibri"/>
        <family val="2"/>
        <scheme val="minor"/>
      </rPr>
      <t>MINISTRY OF ECONOMIC PLANNING AND BUDGET</t>
    </r>
  </si>
  <si>
    <r>
      <t>ACCOUNTING OFFICER:</t>
    </r>
    <r>
      <rPr>
        <sz val="9"/>
        <rFont val="Calibri"/>
        <family val="2"/>
        <scheme val="minor"/>
      </rPr>
      <t xml:space="preserve"> PERMANENT SECRETARY,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MINISTRY OF ECONOMIC PLANNING AND BUDGET</t>
    </r>
  </si>
  <si>
    <t xml:space="preserve">Collaboration with Development Partners </t>
  </si>
  <si>
    <t>Impact Assessment of Projects/Programmes</t>
  </si>
  <si>
    <t>Standing Committee on Revenue</t>
  </si>
  <si>
    <t>Maintenance/Clearing of Premises</t>
  </si>
  <si>
    <t>Budget preparation and Allied Matters</t>
  </si>
  <si>
    <t>Capacity Building on Budget Matters</t>
  </si>
  <si>
    <t>Strengthening of Planning Department (Establishment of State Planning Commission)</t>
  </si>
  <si>
    <t>Ondo State Manpower Committee</t>
  </si>
  <si>
    <t>Printing and Publication of Books of Estimates, Budget Speech, Supplementary Estimates, etc.</t>
  </si>
  <si>
    <t>Capacity Building and Professional Development Training Programmes</t>
  </si>
  <si>
    <t>National, State Planning and Economic Councils</t>
  </si>
  <si>
    <t>Budget Review, Monitoring and Appraisal</t>
  </si>
  <si>
    <t>Preliminary activities towards the Preparation of State Medium Term Plan</t>
  </si>
  <si>
    <t>Printing and Publication of Documents on Contracts Awarded by the State Executive Council</t>
  </si>
  <si>
    <t>State Food and Nutrition Committee</t>
  </si>
  <si>
    <t>World Bank PSGRD Project Commitment Fund</t>
  </si>
  <si>
    <t>Preparation and Processing of Re-Ordered Budget</t>
  </si>
  <si>
    <t>Strategic Initiatives for Rapid Economic Development of Ondo State</t>
  </si>
  <si>
    <t>Peer Visits/Exchange Programme</t>
  </si>
  <si>
    <t>State Development Coordinating Council</t>
  </si>
  <si>
    <t>Economic Summit</t>
  </si>
  <si>
    <r>
      <rPr>
        <b/>
        <sz val="9"/>
        <color theme="1"/>
        <rFont val="Calibri"/>
        <family val="2"/>
        <scheme val="minor"/>
      </rPr>
      <t xml:space="preserve">ADMIN CODE: 052100100100 </t>
    </r>
    <r>
      <rPr>
        <sz val="9"/>
        <color theme="1"/>
        <rFont val="Calibri"/>
        <family val="2"/>
        <scheme val="minor"/>
      </rPr>
      <t>MINISTRY OF HEALTH</t>
    </r>
  </si>
  <si>
    <r>
      <t xml:space="preserve">ACCOUNTING OFFICER: </t>
    </r>
    <r>
      <rPr>
        <sz val="9"/>
        <rFont val="Calibri"/>
        <family val="2"/>
        <scheme val="minor"/>
      </rPr>
      <t>PERMANENT SECRETARY,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MINISTRY OF HEALTH</t>
    </r>
  </si>
  <si>
    <t>Maintenance/Management of Trauma Centre</t>
  </si>
  <si>
    <t>Maintenance of Gani Fawehinmi Diagnostic Center</t>
  </si>
  <si>
    <t>Management and Maintenance of Mother and Child Hospital and Other Health Facilities</t>
  </si>
  <si>
    <t>National Health Insurance Scheme</t>
  </si>
  <si>
    <t>Maintenance of inmate of Ago-Ireti</t>
  </si>
  <si>
    <t>Maintenance of Kidney Care Centre</t>
  </si>
  <si>
    <t>Assistance towards Medical Treatment</t>
  </si>
  <si>
    <t>Midwifery Service Scheme</t>
  </si>
  <si>
    <t>`</t>
  </si>
  <si>
    <r>
      <rPr>
        <b/>
        <sz val="9"/>
        <color theme="1"/>
        <rFont val="Calibri"/>
        <family val="2"/>
        <scheme val="minor"/>
      </rPr>
      <t xml:space="preserve">ADMIN CODE: 053905100100 </t>
    </r>
    <r>
      <rPr>
        <sz val="9"/>
        <color theme="1"/>
        <rFont val="Calibri"/>
        <family val="2"/>
        <scheme val="minor"/>
      </rPr>
      <t>ONDO STATE SPORTS COUNCIL</t>
    </r>
  </si>
  <si>
    <r>
      <t>ACCOUNTING OFFICER:</t>
    </r>
    <r>
      <rPr>
        <sz val="9"/>
        <rFont val="Calibri"/>
        <family val="2"/>
        <scheme val="minor"/>
      </rPr>
      <t xml:space="preserve"> GENERAL MANAGER,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SPORTS COUNCIL</t>
    </r>
  </si>
  <si>
    <t>National Competitions</t>
  </si>
  <si>
    <t>Zonal Elimination</t>
  </si>
  <si>
    <t>International Competitions</t>
  </si>
  <si>
    <t>Male and Female Festival Football Teams</t>
  </si>
  <si>
    <t>Male and Female Handball</t>
  </si>
  <si>
    <t>Male and female Basketball</t>
  </si>
  <si>
    <t>Male and Female Hockey Teams</t>
  </si>
  <si>
    <t>Male and Female Volleyball Teams</t>
  </si>
  <si>
    <t>State Sports Festival</t>
  </si>
  <si>
    <t>Male and Female Challenge Cup</t>
  </si>
  <si>
    <t>Governors Cup Football (Male and Female) and Age Group Football Competition.</t>
  </si>
  <si>
    <t>National Sports Festival (Camping)</t>
  </si>
  <si>
    <t>National Sports festival (Festival Proper)</t>
  </si>
  <si>
    <t>Developmental Programme for all Sports(Catch them Young)</t>
  </si>
  <si>
    <t>Hosting of National Competitions, Boxing and Gymnastics.</t>
  </si>
  <si>
    <t>Overseas in-service Training</t>
  </si>
  <si>
    <t>Local in-service Training</t>
  </si>
  <si>
    <t>Fueling and Maintenance of Generator</t>
  </si>
  <si>
    <t>Allowance and Stipends of Athletes for NSF.</t>
  </si>
  <si>
    <t>Age Group, National and International Table Tennis Competition</t>
  </si>
  <si>
    <t>Hosting of International Swimming Competition</t>
  </si>
  <si>
    <t>Management of Athletics Activities</t>
  </si>
  <si>
    <t>Athletes' Performance Allowance</t>
  </si>
  <si>
    <t>Sweepers/Labour Allowances</t>
  </si>
  <si>
    <r>
      <rPr>
        <b/>
        <sz val="9"/>
        <color theme="1"/>
        <rFont val="Calibri"/>
        <family val="2"/>
        <scheme val="minor"/>
      </rPr>
      <t xml:space="preserve">ADMIN CODE: 051300100200 </t>
    </r>
    <r>
      <rPr>
        <sz val="9"/>
        <color theme="1"/>
        <rFont val="Calibri"/>
        <family val="2"/>
        <scheme val="minor"/>
      </rPr>
      <t>FOOTBALL DEVELOPMENT AGENCY</t>
    </r>
  </si>
  <si>
    <r>
      <t>ACCOUNTING OFFICER:</t>
    </r>
    <r>
      <rPr>
        <sz val="9"/>
        <rFont val="Calibri"/>
        <family val="2"/>
        <scheme val="minor"/>
      </rPr>
      <t xml:space="preserve"> SECRETARY,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FOOTBALL DEVELOPMENT AGENCY</t>
    </r>
  </si>
  <si>
    <t xml:space="preserve">Payment of Sign-on-Fees of Players and Technical Crew of the 3 Clubs (SSFC, RSFC,SQFC and Academy), ODS Football Associations, etc </t>
  </si>
  <si>
    <t>Prosecution of CAF championship (Sunshine Stars FC)</t>
  </si>
  <si>
    <r>
      <t xml:space="preserve">ACCOUNTING OFFICER: </t>
    </r>
    <r>
      <rPr>
        <sz val="9"/>
        <rFont val="Calibri"/>
        <family val="2"/>
        <scheme val="minor"/>
      </rPr>
      <t>PERMANENT SECRETARY,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MINISTRY OF INFORMATION</t>
    </r>
  </si>
  <si>
    <t>Publicity of Government Activities and Strategic Information Management</t>
  </si>
  <si>
    <t>Video Centre Rentals Partnership programme</t>
  </si>
  <si>
    <t>Mass Mobilization of all Interest Groups, in Relation to Professionals and Artisans both in the Urban and the Grassroots</t>
  </si>
  <si>
    <t>National Council on Information, Strategic Conference and meeting on Public Information Management</t>
  </si>
  <si>
    <t>Maintenance of PEA Equipment</t>
  </si>
  <si>
    <t>Research project-collation and analysis of relevant data on public opinion Poll</t>
  </si>
  <si>
    <t>Evacuation of Soak-away and Septic Tanks in the scientific complex</t>
  </si>
  <si>
    <t>Publicity during Special Events</t>
  </si>
  <si>
    <t>Weigh-in Allowance</t>
  </si>
  <si>
    <t>Capacity Building</t>
  </si>
  <si>
    <t>Owena Press</t>
  </si>
  <si>
    <t>Grants and Loans</t>
  </si>
  <si>
    <t>State Counterpart Fund to Local Government Councils for Capital Projects</t>
  </si>
  <si>
    <t>YEAR 2015 APPROVED RE-ORDERED BUDGET</t>
  </si>
  <si>
    <t>DETAILS OF POOLED FUND UNDER CAPITAL</t>
  </si>
  <si>
    <t xml:space="preserve">                      CAPITAL</t>
  </si>
  <si>
    <t>MIN./DEPT/AGENCY</t>
  </si>
  <si>
    <t>PAGE</t>
  </si>
  <si>
    <t>ECONOMIC CODE</t>
  </si>
  <si>
    <t>PROJECT DISCRIPTION</t>
  </si>
  <si>
    <t>APPROVED ESTIMATES 2015</t>
  </si>
  <si>
    <t>AMOUNT DEDUCTED</t>
  </si>
  <si>
    <t>APPROVED 2015    RE-ORDER</t>
  </si>
  <si>
    <t>4</t>
  </si>
  <si>
    <t>9</t>
  </si>
  <si>
    <t>02130001301401</t>
  </si>
  <si>
    <t>Procurment of Generating set 500KVA Perkins FG Wilson (UK) with Installation and Accessories for Akure,Ondo and Okitipupa and others</t>
  </si>
  <si>
    <t>02130001531204</t>
  </si>
  <si>
    <t>Publicity of Judiciary Activities and Strategic Information Management</t>
  </si>
  <si>
    <t>SUB-TOTAL JUDICIARY</t>
  </si>
  <si>
    <t>09050001072310</t>
  </si>
  <si>
    <t>Special Intervention for Tertiary Institutions</t>
  </si>
  <si>
    <t>SUB-TOTAL EDUCATION</t>
  </si>
  <si>
    <t>04180000941220</t>
  </si>
  <si>
    <t>Improvement of Akure Airport</t>
  </si>
  <si>
    <t>SUB-TOTAL TRANSPORT</t>
  </si>
  <si>
    <t>ODIEC</t>
  </si>
  <si>
    <t>0210001671901</t>
  </si>
  <si>
    <t>Local Government Election Matters</t>
  </si>
  <si>
    <t>SUB-TOTAL ODIEC</t>
  </si>
  <si>
    <t>GRAND TOTAL</t>
  </si>
  <si>
    <t xml:space="preserve">                      ONDO STATE OF NIGERIA</t>
  </si>
  <si>
    <r>
      <t xml:space="preserve">                             </t>
    </r>
    <r>
      <rPr>
        <b/>
        <sz val="11"/>
        <color theme="1"/>
        <rFont val="Calibri"/>
        <family val="2"/>
        <scheme val="minor"/>
      </rPr>
      <t>YEAR 2015 APPROVED RE-ORDERED BUDGET</t>
    </r>
  </si>
  <si>
    <t xml:space="preserve">                                                       DETAILS OF POOLED FUND UNDER SPECIAL PROGRAMME</t>
  </si>
  <si>
    <t xml:space="preserve">                      SPECIAL PROGRAMME</t>
  </si>
  <si>
    <t>DETAILS</t>
  </si>
  <si>
    <t>APPROVED 2015           RE-ORDER</t>
  </si>
  <si>
    <t>22090106</t>
  </si>
  <si>
    <t>22090107</t>
  </si>
  <si>
    <t>Insurance of Ondo State government Assets and Tracking of Vehicles</t>
  </si>
  <si>
    <t>SUB-TOTAL FINANCE</t>
  </si>
  <si>
    <t>Deputy Governor' s Office</t>
  </si>
  <si>
    <t>Attendance of State functions on behalf of the Governor</t>
  </si>
  <si>
    <t>SUB-TOTAL DEPUTY GOVERNOR</t>
  </si>
  <si>
    <t>SUB-TOTAL SPORTS COUNCIL</t>
  </si>
  <si>
    <t>Budget Review Monitoring and Appraisal</t>
  </si>
  <si>
    <t>SUB-TOTAL ECONOMIC PLANNING AND BUDGET</t>
  </si>
  <si>
    <t>Opinion Poll Research</t>
  </si>
  <si>
    <t>SUB-TOTAL POLITICAL</t>
  </si>
  <si>
    <t>SUB-TOTAL FOOTBALL DEV AGENCY</t>
  </si>
  <si>
    <t>Office of Establishment</t>
  </si>
  <si>
    <t>SUB-TOTAL OFFICE OF ESTAB</t>
  </si>
  <si>
    <t>SUB-TOTAL SERVICE MATTERS DEPT.</t>
  </si>
  <si>
    <t>Annual JTB Subvention and other JTB Expenses</t>
  </si>
  <si>
    <t>Witholding, Audit, Monitoring and Investigation</t>
  </si>
  <si>
    <t>SUB-TOTAL BIR</t>
  </si>
  <si>
    <t>SUB-TOTAL GRANTS AND LOANS</t>
  </si>
  <si>
    <t xml:space="preserve"> GRAND TOTAL</t>
  </si>
  <si>
    <t>DETAILS OF POOLED FUND UNDER RECURRENT EXPENDITURE</t>
  </si>
  <si>
    <t>Economic Codes</t>
  </si>
  <si>
    <t>MDAs Name</t>
  </si>
  <si>
    <t>2015 Approved Overhead Cost</t>
  </si>
  <si>
    <t>Amount Deducted</t>
  </si>
  <si>
    <t>GOVERNOR'S OFFICE-GOVERNMENT HOUSE AND PROTOCOL</t>
  </si>
  <si>
    <t>DEPUTY GOVERNOR'S OFFICE</t>
  </si>
  <si>
    <t>OFFICE OF SENIOR SPECIAL ASSISTANT ON FACILITY MANAGEMENT</t>
  </si>
  <si>
    <t>OFFICE OF THE SENIOR SPECIAL ASSISTANT ON UNION MATTERS</t>
  </si>
  <si>
    <t>ONDO STATE BOUNDARY COMMISSION</t>
  </si>
  <si>
    <t>PROJECT AND PRICE MONITORING UNIT (PPMU)</t>
  </si>
  <si>
    <t>OFFICE OF THE SECRETARY TO STATE GOVERNMENT (SSG)</t>
  </si>
  <si>
    <t>GENERAL ADMINISTRATION</t>
  </si>
  <si>
    <t>INTERNATIONAL RELATIONS AND DIASPORA AFFAIRS OFFICE</t>
  </si>
  <si>
    <t>POLITICAL AND ECONOMIC AFFAIRS DEPARTMENT</t>
  </si>
  <si>
    <t>CABINET AND SPECIAL SERVICES DEPARTMENT</t>
  </si>
  <si>
    <t>ACCELERATED POVERTY ALLEVIATION AGENCY(APAA)</t>
  </si>
  <si>
    <t>LIAISON OFFICE, LAGOS</t>
  </si>
  <si>
    <t>LIAISON OFFICE, ABUJA</t>
  </si>
  <si>
    <t>ONDO STATE AGENCY FOR THE CONTROL OF AIDS (ODSACA)</t>
  </si>
  <si>
    <t>ONDO STATE PENSIONS BOARD</t>
  </si>
  <si>
    <t>STATE PENSION COMMISSION</t>
  </si>
  <si>
    <t>ONDO STATE CIVIC DATA CENTRE</t>
  </si>
  <si>
    <t>ONDO STATE CIVIC DATA CENTRE AREA OFFICES</t>
  </si>
  <si>
    <t>MUSLIM WELFARE BOARD</t>
  </si>
  <si>
    <t>CHRISTIAN WELFARE BOARD</t>
  </si>
  <si>
    <t>MINISTRY OF SPECIAL DUTIES</t>
  </si>
  <si>
    <t>POOLS BETTINGS AND LOTTERIES BOARD</t>
  </si>
  <si>
    <t>PUBLIC PRIVATE PARTNERSHIP (PPP)</t>
  </si>
  <si>
    <t>GOVERNMENT HOUSE AND PROTOCOL-POLITICAL FUNCTIONARIES</t>
  </si>
  <si>
    <t>FREE TRADE ZONE</t>
  </si>
  <si>
    <t>CONSOLIDATED REVENUE FUND CHARGES</t>
  </si>
  <si>
    <t>INTER-GOVERNMENTAL AFFAIRS AND MULTILATERAL RELATIONS</t>
  </si>
  <si>
    <t>STATE HOUSE OF ASSEMBLY</t>
  </si>
  <si>
    <t>HOUSE OF ASSEMBLY COMMISSION</t>
  </si>
  <si>
    <t>OFFICE OF THE SPEAKER</t>
  </si>
  <si>
    <t>OFFICE OF THE DEPUTY SPEAKER</t>
  </si>
  <si>
    <t>MINISTRY OF INFORMATION</t>
  </si>
  <si>
    <t>ONDO STATE RADIOVISION CORPORATION</t>
  </si>
  <si>
    <t>ORANGE FM</t>
  </si>
  <si>
    <t>GOVERNMENT PRINTING PRESS</t>
  </si>
  <si>
    <t>ONDO STATE SIGNAGE AGENCY</t>
  </si>
  <si>
    <t>FIRE SERVICES</t>
  </si>
  <si>
    <t>OFFICE OF THE HEAD OF SERVICE</t>
  </si>
  <si>
    <t>GOVERNMENT QUARTERS MANAGEMENT OFFICE</t>
  </si>
  <si>
    <t>PUBLIC SERVICE TRAINING INSTITUTE</t>
  </si>
  <si>
    <t>OFFICE OF ESTABLISHMENTS</t>
  </si>
  <si>
    <t>E-PERSONEL ADMINISTRATION SALARY SYSTEM (E-PASS) OFFICE</t>
  </si>
  <si>
    <t>SERVICE MATTERS DEPARTMENT</t>
  </si>
  <si>
    <t>OFFICE OF THE STATE AUDITOR GENERAL</t>
  </si>
  <si>
    <t>OFFICE OF AUDITOR GENERAL FOR LOCAL GOVERNMENT</t>
  </si>
  <si>
    <t>CIVIL SERVICE COMMISSION</t>
  </si>
  <si>
    <t>ONDO STATE INDEPENDENT ELECTORAL COMMISSION (ODIEC)</t>
  </si>
  <si>
    <t>ONDO STATE INDEPENDENT ELECTORAL COMMISSION (ODIEC) AREA OFFICES</t>
  </si>
  <si>
    <t>MINISTRY OF AGRICULTURE</t>
  </si>
  <si>
    <t>FORESTRY STAFF TRAINING SCHOOL, OWO</t>
  </si>
  <si>
    <t>AGRICULTURAL DEVELOPMENT PROGRAMME</t>
  </si>
  <si>
    <t>AGRICULTURAL INPUT AND SUPPLY AGENCY</t>
  </si>
  <si>
    <t>AGRO-CLIMATOLOGICAL AND ECOLOGICAL PROJECT</t>
  </si>
  <si>
    <t>COCOA REVOLUTION OFFICE</t>
  </si>
  <si>
    <t>MINISTRY OF FINANCE</t>
  </si>
  <si>
    <t>EXPENDITURE OFFICE</t>
  </si>
  <si>
    <t>OFFICE OF THE SSA ON ENERGY AND POWER</t>
  </si>
  <si>
    <t>DEBT MANAGEMENT OFFICE</t>
  </si>
  <si>
    <t>OFFICE OF THE ACCOUNTANT GENERAL</t>
  </si>
  <si>
    <t>BOARD OF INTERNAL REVENUE</t>
  </si>
  <si>
    <t>MINISTRY OF COMMERCE AND INDUSTRY</t>
  </si>
  <si>
    <t>CONSUMER PROTECTION COMMITTEE</t>
  </si>
  <si>
    <t>MICRO CREDIT AGENCY</t>
  </si>
  <si>
    <t>CO-OPERATIVE COLLEGE, AKURE</t>
  </si>
  <si>
    <t>MINISTRY OF EMPLOYMENT AND PRODUCTIVITY</t>
  </si>
  <si>
    <t>STATE INFORMATION TECHNOLOGY AGENCY (SITA)</t>
  </si>
  <si>
    <t>MINISTRY OF TRANSPORT</t>
  </si>
  <si>
    <t>MINISTRY OF TRANSPORT-VEHICLE INSPECTION (AREA) OFFICE AND INLAND WATERWAYS</t>
  </si>
  <si>
    <t>ONDO STATE ELECTRICITY BOARD</t>
  </si>
  <si>
    <t>DIRECTORATE OF ENERGY AND POWER</t>
  </si>
  <si>
    <t>MINISTRY OF NATURAL RESOURCES</t>
  </si>
  <si>
    <t>ONDO STATE AFORESTATION PROJECT</t>
  </si>
  <si>
    <t>MINISTRY OF WORKS</t>
  </si>
  <si>
    <t>ONDO STATE AGENCY FOR ROAD MAINTENANCE AND CONSTRUCTION (OSAMCO)</t>
  </si>
  <si>
    <t>ONDO STATE ASPHALT CO.</t>
  </si>
  <si>
    <t>COMMUNITY BASED URBAN DEVELOPMENT PROJECT</t>
  </si>
  <si>
    <t>MINISTRY OF CULTURE AND TOURISM</t>
  </si>
  <si>
    <t>MINISTRY OF ECONOMIC PLANNING AND BUDGET</t>
  </si>
  <si>
    <t>BUDGET OFFICE</t>
  </si>
  <si>
    <t>MANPOWER DEVELOPMENT OFFICE</t>
  </si>
  <si>
    <t>STATE PROJECT COORDINATING OFFICE</t>
  </si>
  <si>
    <t>ONDO STATE BUREAU OF STATISTICS</t>
  </si>
  <si>
    <t>ONDO STATE WATER CORPORATION</t>
  </si>
  <si>
    <t>ONDO STATE WATER AND SANITATION PROJECT (WATSAN)</t>
  </si>
  <si>
    <t>MINISTRY OF HOUSING AND URBAN DEVELOPMENT</t>
  </si>
  <si>
    <t>ONDO STATE DEVELOPMENT AND PROPERTY CORPORATION</t>
  </si>
  <si>
    <t>DIRECT LABOUR AGENCY</t>
  </si>
  <si>
    <t>LAND RECORD BUREAU</t>
  </si>
  <si>
    <t>ONDO STATE JUDICIARY</t>
  </si>
  <si>
    <t>ONDO STATE JUDICIAL SERVICE COMMISSION</t>
  </si>
  <si>
    <t>OFFICE OF HONOURABLE CHIEF JUDGE</t>
  </si>
  <si>
    <t>JUDICIARY DIVISION</t>
  </si>
  <si>
    <t>MINISTRY OF JUSTICE</t>
  </si>
  <si>
    <t>ONDO STATE LAW COMMISSION</t>
  </si>
  <si>
    <t>CITIZEN'S RIGHT MEDIATION CENTRE/OFFICE OF PUBLIC DEFENDERS</t>
  </si>
  <si>
    <t>CUSTOMARY COURT OF APPEAL</t>
  </si>
  <si>
    <t>OFFICE OF THE PRESIDENT OF THE CUSTOMARY COURT OF APPEAL</t>
  </si>
  <si>
    <t>CUSTOMARY COURT OF APPEAL - JUDICIAL DIVISIONS</t>
  </si>
  <si>
    <t>MINISTRY OF YOUTH DEVELOPMENT AND SPORTS</t>
  </si>
  <si>
    <t>ONDO STATE FOOTBALL DEVELOPMENT AGENCY</t>
  </si>
  <si>
    <t>YOUTH DEVELOPMENT BUREAU</t>
  </si>
  <si>
    <t>MINISTRY OF WOMEN AFFAIRS AND SOCIAL DEVELOPMENT</t>
  </si>
  <si>
    <t>AGENCY FOR THE WELFARE OF THE PHYSICALLY CHALLENGED PERSONS</t>
  </si>
  <si>
    <t>ZONAL EDUCATION OFFICES</t>
  </si>
  <si>
    <t>ONDO STATE EDUCATION ENDOWMENT FUND OFFICE</t>
  </si>
  <si>
    <t>MINISTRY OF EDUCATION</t>
  </si>
  <si>
    <t>STATE UNIVERSAL BASIC EDUCATION BOARD (SUBEB) HEADQUARTERS</t>
  </si>
  <si>
    <t>STATE UNIVERSAL BASIC EDUCATION BOARD (SUBEB) ZONAL OFFICE</t>
  </si>
  <si>
    <t>MEGA SCHOOLS</t>
  </si>
  <si>
    <t>ONDO STATE LIBRARY BOARD</t>
  </si>
  <si>
    <t>QUALITY EDUCATION ASSURANCE AGENCY</t>
  </si>
  <si>
    <t>QUALITY EDUCATION ASSURANCE AGENCY (ZONAL OFFICES)</t>
  </si>
  <si>
    <t>TEACHING SERVICE COMMISSION</t>
  </si>
  <si>
    <t>ZONAL TEACHING SERVICE COMMISSION, AKURE</t>
  </si>
  <si>
    <t>ZONAL TEACHING SERVICE COMMISSION, IKARE</t>
  </si>
  <si>
    <t>ZONAL TEACHING SERVICE COMMISSION, IRELE</t>
  </si>
  <si>
    <t>ZONAL TEACHING SERVICE COMMISSION, ODIGBO</t>
  </si>
  <si>
    <t>ZONAL TEACHING SERVICE COMMISSION, OKA</t>
  </si>
  <si>
    <t>ZONAL TEACHING SERVICE COMMISSION, OKITIPUPA</t>
  </si>
  <si>
    <t>ZONAL TEACHING SERVICE COMMISSION, ONDO</t>
  </si>
  <si>
    <t>ZONAL TEACHING SERVICE COMMISSION, OWENA</t>
  </si>
  <si>
    <t>ZONAL TEACHING SERVICE COMMISSION, OWO</t>
  </si>
  <si>
    <t>ONDO STATE SCHOLARSHIP BOARD</t>
  </si>
  <si>
    <t>MINISTRY OF ADULT, TECHNICAL AND VOCATIONAL EDUCATION</t>
  </si>
  <si>
    <t>MINISTRY OF HEALTH</t>
  </si>
  <si>
    <t>PRIMARY HEALTH CARE MANAGEMENT BOARD/ AGENCY/COMMISSION</t>
  </si>
  <si>
    <t>HOSPITAL MANAGEMENT BOARD</t>
  </si>
  <si>
    <t>BOARD OF ALTERNATIVE MEDICINE</t>
  </si>
  <si>
    <t>SCHOOL OF NURSING</t>
  </si>
  <si>
    <t>SCHOOL OF MIDWIFERY</t>
  </si>
  <si>
    <t>SCHOOL OF HEALTH TECHNOLOGY</t>
  </si>
  <si>
    <t>EMERGENCY MEDICAL SERVICES AGENCY</t>
  </si>
  <si>
    <t>NEURO-PSYCHIATRIC SPECIALIST HOSPITAL</t>
  </si>
  <si>
    <t>MINISTRY OF ENVIRONMENT</t>
  </si>
  <si>
    <t>ONDO STATE WASTE MANAGEMENT</t>
  </si>
  <si>
    <t>ONDO STATE SPORTS COUNCIL</t>
  </si>
  <si>
    <t>MINISTRY OF LOCAL GOVERNMENT AND CHIEFTAINCY AFFAIRS</t>
  </si>
  <si>
    <t>LOCAL GOVERNMENT SERVICE COMMISSION</t>
  </si>
  <si>
    <t>MINISTRY OF COMMUNITY DEVELOPMENT AND COOPERATIVES</t>
  </si>
  <si>
    <t>ONDO STATE COMMUNITY AND SOCIAL DEVELOPMENT AGENCY</t>
  </si>
  <si>
    <t>OVER HEAD</t>
  </si>
  <si>
    <r>
      <rPr>
        <b/>
        <sz val="9"/>
        <color theme="1"/>
        <rFont val="Calibri"/>
        <family val="2"/>
        <scheme val="minor"/>
      </rPr>
      <t>ADMIN CODE:022000700100:</t>
    </r>
    <r>
      <rPr>
        <sz val="9"/>
        <color theme="1"/>
        <rFont val="Calibri"/>
        <family val="2"/>
        <scheme val="minor"/>
      </rPr>
      <t xml:space="preserve"> OFFICE OF THE ACCOUNTANT GENERAL </t>
    </r>
  </si>
  <si>
    <r>
      <t xml:space="preserve">ACCOUNTING OFFICER:  </t>
    </r>
    <r>
      <rPr>
        <sz val="9"/>
        <rFont val="Calibri"/>
        <family val="2"/>
        <scheme val="minor"/>
      </rPr>
      <t xml:space="preserve">ACCOUNTANT GENERAL </t>
    </r>
  </si>
  <si>
    <t>Approved 2015          Re-Order</t>
  </si>
  <si>
    <t>Local Travel and Transport; Others</t>
  </si>
  <si>
    <t>Electricity Charges</t>
  </si>
  <si>
    <t>Telephone Charges</t>
  </si>
  <si>
    <t>Office Stationeries/Computer Consumables</t>
  </si>
  <si>
    <t>Maintenance of Office Furniture</t>
  </si>
  <si>
    <t>Maintenance of Motor Vehicle/Transport Equipment</t>
  </si>
  <si>
    <t>Other Consulting Services</t>
  </si>
  <si>
    <t>Local Training</t>
  </si>
  <si>
    <t>Refreshment &amp; Meals/Entertainment</t>
  </si>
  <si>
    <t>Welfare Packages</t>
  </si>
  <si>
    <t>Outstanding Liabilities</t>
  </si>
  <si>
    <t>Printing of Non Security Documents</t>
  </si>
  <si>
    <t>OVERHEAD</t>
  </si>
  <si>
    <r>
      <rPr>
        <b/>
        <sz val="9"/>
        <color theme="1"/>
        <rFont val="Calibri"/>
        <family val="2"/>
        <scheme val="minor"/>
      </rPr>
      <t>ADMIN CODE:031801300100:</t>
    </r>
    <r>
      <rPr>
        <sz val="9"/>
        <color theme="1"/>
        <rFont val="Calibri"/>
        <family val="2"/>
        <scheme val="minor"/>
      </rPr>
      <t xml:space="preserve"> JUDICIAL DIVISION </t>
    </r>
  </si>
  <si>
    <r>
      <t xml:space="preserve">ACCOUNTING OFFICER:  </t>
    </r>
    <r>
      <rPr>
        <sz val="9"/>
        <rFont val="Calibri"/>
        <family val="2"/>
        <scheme val="minor"/>
      </rPr>
      <t xml:space="preserve">REGISTRAR, ONDO STATE JUDICIARY </t>
    </r>
  </si>
  <si>
    <r>
      <rPr>
        <b/>
        <sz val="9"/>
        <color theme="1"/>
        <rFont val="Calibri"/>
        <family val="2"/>
        <scheme val="minor"/>
      </rPr>
      <t>ADMIN CODE: 032605200100:</t>
    </r>
    <r>
      <rPr>
        <sz val="9"/>
        <color theme="1"/>
        <rFont val="Calibri"/>
        <family val="2"/>
        <scheme val="minor"/>
      </rPr>
      <t xml:space="preserve"> CUSTOMARY COURT OF APPEAL </t>
    </r>
  </si>
  <si>
    <r>
      <t xml:space="preserve">ACCOUNTING OFFICER:  </t>
    </r>
    <r>
      <rPr>
        <sz val="9"/>
        <rFont val="Calibri"/>
        <family val="2"/>
        <scheme val="minor"/>
      </rPr>
      <t xml:space="preserve">REGISTRAR, CUSTOMARY COURT OF APPEAL </t>
    </r>
  </si>
  <si>
    <t>Approved 2015 Re-order</t>
  </si>
  <si>
    <t>APPROVED RE-ORDER REVENUE</t>
  </si>
  <si>
    <t>DETAILS OF REVENUE ADJUSTMENTS</t>
  </si>
  <si>
    <t>Adjustments</t>
  </si>
  <si>
    <t>Personal Taxes - [120101]</t>
  </si>
  <si>
    <t>Pay as you Earn</t>
  </si>
  <si>
    <t>Direct Assessment</t>
  </si>
  <si>
    <t>Withholding Tax</t>
  </si>
  <si>
    <t>Capital Gain Tax</t>
  </si>
  <si>
    <t>Sub Total:</t>
  </si>
  <si>
    <t>Licence-General - [120201]</t>
  </si>
  <si>
    <t>Motor Vehicle Licenses</t>
  </si>
  <si>
    <t>Driver's Licenses</t>
  </si>
  <si>
    <t>New Vehicle Registration Scheme</t>
  </si>
  <si>
    <t>Fees-General - [120204]</t>
  </si>
  <si>
    <t>Tender Fees</t>
  </si>
  <si>
    <t>Development Levies</t>
  </si>
  <si>
    <t xml:space="preserve">School/Tuition/Examination/Certificate Fees </t>
  </si>
  <si>
    <t>Road Traffic Exams Fees</t>
  </si>
  <si>
    <t>Stamp Duties</t>
  </si>
  <si>
    <t xml:space="preserve">Other Fees/ Levies </t>
  </si>
  <si>
    <t>Other Fees Not Specified</t>
  </si>
  <si>
    <t>Sales -General - [120206]</t>
  </si>
  <si>
    <t xml:space="preserve">Sales of Vehicle Plate Number/Vehicle Registration Booklet (Log Book) </t>
  </si>
  <si>
    <t>Sales of Vehicle Plate Number</t>
  </si>
  <si>
    <t>Vehicle Registration Booklet (Log Book)</t>
  </si>
  <si>
    <t xml:space="preserve">Registration of Produce Merchants/ Produce Buying Licences </t>
  </si>
  <si>
    <t>Registration of Produce Merchants</t>
  </si>
  <si>
    <t xml:space="preserve">Registration of Produce Store / Store -Keeper's Licenses </t>
  </si>
  <si>
    <t xml:space="preserve">Registration of Produce Store </t>
  </si>
  <si>
    <t>/Store -Keeper's Licenses</t>
  </si>
  <si>
    <t>Hackney Permit</t>
  </si>
  <si>
    <t>Sawmill Licenses</t>
  </si>
  <si>
    <t>Power Chain Sawn Licenses</t>
  </si>
  <si>
    <t>Hammer Registration / Renewal</t>
  </si>
  <si>
    <t>Disinfection of Produce/Stores Fees</t>
  </si>
  <si>
    <t xml:space="preserve">Timber And Forest Fees </t>
  </si>
  <si>
    <t>Minor Forest Produce(Non Timber Produce)</t>
  </si>
  <si>
    <t>Pulp Wood Production/Gmelina Exploitation</t>
  </si>
  <si>
    <t>Special Permit In Log Movement</t>
  </si>
  <si>
    <t>Free Area</t>
  </si>
  <si>
    <t>Forest Logging Fees (Forest Reserves )</t>
  </si>
  <si>
    <t xml:space="preserve">Produce Fees </t>
  </si>
  <si>
    <t>Produce Inspection Fees</t>
  </si>
  <si>
    <t>Cocoa Grading Fees</t>
  </si>
  <si>
    <t>Coffee Grading Fees</t>
  </si>
  <si>
    <t>Palm Kernel Grading Fees</t>
  </si>
  <si>
    <t>Cashew Nut and Kolanut Grading Fees</t>
  </si>
  <si>
    <t>Toll Fees on Items</t>
  </si>
  <si>
    <t>Toll Fees Forest Services</t>
  </si>
  <si>
    <t>Fines- General - [120205]</t>
  </si>
  <si>
    <t>Fines/Penalties</t>
  </si>
  <si>
    <t xml:space="preserve">Sales of Improved Seeds/Chemical </t>
  </si>
  <si>
    <t>Sales of Trees(Teak and Indigenous)</t>
  </si>
  <si>
    <t>Earnings- General - [120207]</t>
  </si>
  <si>
    <t>Sundry Income</t>
  </si>
  <si>
    <t>Anti-Encroachment Programme</t>
  </si>
  <si>
    <t>Grand Total BIR+NATURAL RESOURCES:</t>
  </si>
  <si>
    <t>Statutory Allocation - [110101]</t>
  </si>
  <si>
    <t>Statutory Allocation</t>
  </si>
  <si>
    <t>Mineral Derivation</t>
  </si>
  <si>
    <t>Value Added Tax Allocation - [110102]</t>
  </si>
  <si>
    <t>Share of Vat</t>
  </si>
  <si>
    <t>Government Share of Excess Crude Account - [110103]</t>
  </si>
  <si>
    <t>Excess Crude</t>
  </si>
  <si>
    <t xml:space="preserve">Registration Fees </t>
  </si>
  <si>
    <t>Registration and Licensing of Auctioneers</t>
  </si>
  <si>
    <t xml:space="preserve">Contractor Registration Fees/Contract Document </t>
  </si>
  <si>
    <t>Annual Registration Fees of Insurance Companies</t>
  </si>
  <si>
    <t xml:space="preserve">Land Use Fees/Certificate of Occupancy </t>
  </si>
  <si>
    <t>Rent on Government Landed Property</t>
  </si>
  <si>
    <t>Acceptance Fees for Consortium</t>
  </si>
  <si>
    <t xml:space="preserve">Proceeds from Sales of Government Vehicles </t>
  </si>
  <si>
    <t>Sales of Boarded Vehicles/Items</t>
  </si>
  <si>
    <t>Investment Income - [120211]</t>
  </si>
  <si>
    <t xml:space="preserve">Dividend Received </t>
  </si>
  <si>
    <t>Dividend on Government Shares Quoted Companies</t>
  </si>
  <si>
    <t>Interest Earned - [120212]</t>
  </si>
  <si>
    <t>Bank Interest/Interest on Fixed Deposit</t>
  </si>
  <si>
    <t>Ecological Fund - [120302]</t>
  </si>
  <si>
    <t>Ecological Fund</t>
  </si>
  <si>
    <t>Domestic Grants - [130203]</t>
  </si>
  <si>
    <t xml:space="preserve">Current Domestic Grants </t>
  </si>
  <si>
    <t>Grants from Donor Agency</t>
  </si>
  <si>
    <t>Domestic Loans/Borrowings Receipt - [140301]</t>
  </si>
  <si>
    <t>Bonds</t>
  </si>
  <si>
    <t xml:space="preserve">Domestic Loan </t>
  </si>
  <si>
    <t>Loan Facility</t>
  </si>
  <si>
    <t>Extraordinary Items - [140701]</t>
  </si>
  <si>
    <t>Refunds on Federal Roads</t>
  </si>
  <si>
    <t>Revenue from SURE-P</t>
  </si>
  <si>
    <t>NNPC Refund</t>
  </si>
  <si>
    <t>Credit Balance from Previous Year - [150101]</t>
  </si>
  <si>
    <t>Credit Balance/ Rollover Fund</t>
  </si>
  <si>
    <r>
      <t xml:space="preserve">                                                                   </t>
    </r>
    <r>
      <rPr>
        <b/>
        <sz val="13"/>
        <color theme="1"/>
        <rFont val="Calibri"/>
        <family val="2"/>
        <scheme val="minor"/>
      </rPr>
      <t>ONDO STATE OF NIGERIA</t>
    </r>
  </si>
  <si>
    <r>
      <t xml:space="preserve">                                                </t>
    </r>
    <r>
      <rPr>
        <b/>
        <sz val="13"/>
        <color theme="1"/>
        <rFont val="Calibri"/>
        <family val="2"/>
        <scheme val="minor"/>
      </rPr>
      <t>YEAR 2015 RE-ORDERED RECURRENT ESTIMATES</t>
    </r>
  </si>
  <si>
    <t xml:space="preserve">                                                  SUMMARY OF ALLOCATION OF POOLED FUND</t>
  </si>
  <si>
    <t>A: RECURRENT EXPENDITURE</t>
  </si>
  <si>
    <t>MDAs</t>
  </si>
  <si>
    <t>PERSONNEL</t>
  </si>
  <si>
    <r>
      <t>SPECIAL PROGRAMME FUNDS     (</t>
    </r>
    <r>
      <rPr>
        <b/>
        <strike/>
        <sz val="10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)</t>
    </r>
  </si>
  <si>
    <t>OVERHEADS</t>
  </si>
  <si>
    <t xml:space="preserve">Govt. House &amp; Protocol </t>
  </si>
  <si>
    <t>Accountant General</t>
  </si>
  <si>
    <t>Judicial Divisions</t>
  </si>
  <si>
    <t>Sports Council</t>
  </si>
  <si>
    <t>Total</t>
  </si>
  <si>
    <r>
      <t xml:space="preserve">                                                </t>
    </r>
    <r>
      <rPr>
        <b/>
        <sz val="13"/>
        <color theme="1"/>
        <rFont val="Calibri"/>
        <family val="2"/>
        <scheme val="minor"/>
      </rPr>
      <t>YEAR 2015 RE-ORDERED CAPITAL ESTIMATES</t>
    </r>
  </si>
  <si>
    <t>B: CAPITAL EXPENDITURE</t>
  </si>
  <si>
    <t>Ondo State Universal Basic Education Board (SUBEB)</t>
  </si>
  <si>
    <t>Office of the Deputy Governor</t>
  </si>
  <si>
    <t>Housing and Urban Development</t>
  </si>
  <si>
    <t>Trauma Centre</t>
  </si>
  <si>
    <t>AMOUNT   (N)</t>
  </si>
  <si>
    <t>OVERALL SUMMARY OF REVENUE REVIEW</t>
  </si>
  <si>
    <t>A: REDUCTION IN INDEPENDENT REVENUE</t>
  </si>
  <si>
    <t>SUMMARY OF REDUCTION</t>
  </si>
  <si>
    <t>Total Reduction in Independent Revenue</t>
  </si>
  <si>
    <t>B: INCREASE IN CREDIT FACILITY</t>
  </si>
  <si>
    <t>SUMMARY OF INCREASE IN CREDIT FACILITY</t>
  </si>
  <si>
    <t>Total 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</si>
</sst>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;[Red]0"/>
    <numFmt numFmtId="165" formatCode="0.000"/>
  </numFmts>
  <fonts count="4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Times New Roman"/>
      <family val="1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name val="Times New Roman"/>
      <family val="1"/>
    </font>
    <font>
      <sz val="8"/>
      <name val="Calibri"/>
      <family val="2"/>
      <scheme val="minor"/>
    </font>
    <font>
      <b/>
      <sz val="9"/>
      <color theme="1"/>
      <name val="Cambria"/>
      <family val="1"/>
      <scheme val="major"/>
    </font>
    <font>
      <sz val="9"/>
      <color theme="1"/>
      <name val="Times New Roman"/>
      <family val="1"/>
    </font>
    <font>
      <sz val="7.5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7"/>
      <color theme="1"/>
      <name val="Calibri"/>
      <family val="2"/>
      <scheme val="minor"/>
    </font>
    <font>
      <sz val="7.5"/>
      <color theme="1"/>
      <name val="Times New Roman"/>
      <family val="1"/>
    </font>
    <font>
      <b/>
      <sz val="7.5"/>
      <color theme="1"/>
      <name val="Times New Roman"/>
      <family val="1"/>
    </font>
    <font>
      <b/>
      <sz val="7"/>
      <color theme="1"/>
      <name val="Times New Roman"/>
      <family val="1"/>
    </font>
    <font>
      <b/>
      <sz val="8"/>
      <color rgb="FFFF0000"/>
      <name val="Times New Roman"/>
      <family val="1"/>
    </font>
    <font>
      <b/>
      <sz val="8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trike/>
      <sz val="10"/>
      <color theme="1"/>
      <name val="Calibri"/>
      <family val="2"/>
      <scheme val="minor"/>
    </font>
    <font>
      <sz val="12"/>
      <color theme="1"/>
      <name val="Arial"/>
      <family val="2"/>
    </font>
    <font>
      <sz val="13"/>
      <name val="Arial"/>
      <family val="2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3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FCFC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6FFE6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</cellStyleXfs>
  <cellXfs count="468">
    <xf numFmtId="0" fontId="0" fillId="0" borderId="0" xfId="0"/>
    <xf numFmtId="0" fontId="0" fillId="0" borderId="0" xfId="0"/>
    <xf numFmtId="4" fontId="3" fillId="3" borderId="3" xfId="0" applyNumberFormat="1" applyFont="1" applyFill="1" applyBorder="1" applyAlignment="1">
      <alignment horizontal="right" wrapText="1"/>
    </xf>
    <xf numFmtId="0" fontId="3" fillId="3" borderId="3" xfId="0" applyFont="1" applyFill="1" applyBorder="1" applyAlignment="1">
      <alignment wrapText="1"/>
    </xf>
    <xf numFmtId="4" fontId="0" fillId="0" borderId="0" xfId="0" applyNumberFormat="1"/>
    <xf numFmtId="49" fontId="3" fillId="3" borderId="3" xfId="0" applyNumberFormat="1" applyFont="1" applyFill="1" applyBorder="1" applyAlignment="1">
      <alignment horizontal="center" wrapText="1"/>
    </xf>
    <xf numFmtId="49" fontId="0" fillId="0" borderId="0" xfId="0" applyNumberFormat="1"/>
    <xf numFmtId="49" fontId="3" fillId="3" borderId="7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3" fillId="0" borderId="5" xfId="0" applyFont="1" applyBorder="1"/>
    <xf numFmtId="0" fontId="3" fillId="0" borderId="6" xfId="0" applyFont="1" applyBorder="1" applyAlignment="1">
      <alignment horizontal="left" wrapText="1"/>
    </xf>
    <xf numFmtId="4" fontId="3" fillId="0" borderId="3" xfId="0" applyNumberFormat="1" applyFont="1" applyBorder="1"/>
    <xf numFmtId="0" fontId="3" fillId="0" borderId="3" xfId="0" applyFont="1" applyBorder="1"/>
    <xf numFmtId="43" fontId="3" fillId="0" borderId="3" xfId="2" applyFont="1" applyBorder="1"/>
    <xf numFmtId="0" fontId="3" fillId="0" borderId="9" xfId="0" applyFont="1" applyBorder="1" applyAlignment="1"/>
    <xf numFmtId="4" fontId="4" fillId="0" borderId="3" xfId="0" applyNumberFormat="1" applyFont="1" applyBorder="1"/>
    <xf numFmtId="0" fontId="7" fillId="0" borderId="0" xfId="0" applyFont="1" applyAlignment="1">
      <alignment horizont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 wrapText="1"/>
    </xf>
    <xf numFmtId="0" fontId="9" fillId="0" borderId="6" xfId="0" applyFont="1" applyBorder="1" applyAlignment="1">
      <alignment horizontal="left" wrapText="1"/>
    </xf>
    <xf numFmtId="0" fontId="3" fillId="0" borderId="0" xfId="0" applyFont="1" applyBorder="1"/>
    <xf numFmtId="49" fontId="3" fillId="3" borderId="0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4" fontId="3" fillId="0" borderId="0" xfId="0" applyNumberFormat="1" applyFont="1" applyBorder="1"/>
    <xf numFmtId="0" fontId="9" fillId="2" borderId="1" xfId="0" applyFont="1" applyFill="1" applyBorder="1" applyAlignment="1">
      <alignment wrapText="1"/>
    </xf>
    <xf numFmtId="49" fontId="9" fillId="2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wrapText="1"/>
    </xf>
    <xf numFmtId="49" fontId="9" fillId="2" borderId="2" xfId="0" applyNumberFormat="1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 wrapText="1"/>
    </xf>
    <xf numFmtId="4" fontId="8" fillId="3" borderId="0" xfId="0" applyNumberFormat="1" applyFont="1" applyFill="1" applyBorder="1" applyAlignment="1">
      <alignment horizontal="right" wrapText="1"/>
    </xf>
    <xf numFmtId="0" fontId="8" fillId="3" borderId="3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wrapText="1"/>
    </xf>
    <xf numFmtId="4" fontId="8" fillId="3" borderId="3" xfId="0" applyNumberFormat="1" applyFont="1" applyFill="1" applyBorder="1" applyAlignment="1">
      <alignment horizontal="right" wrapText="1"/>
    </xf>
    <xf numFmtId="0" fontId="7" fillId="3" borderId="3" xfId="0" applyFont="1" applyFill="1" applyBorder="1" applyAlignment="1">
      <alignment horizontal="center" wrapText="1"/>
    </xf>
    <xf numFmtId="4" fontId="7" fillId="3" borderId="3" xfId="0" applyNumberFormat="1" applyFont="1" applyFill="1" applyBorder="1" applyAlignment="1">
      <alignment horizontal="right" wrapText="1"/>
    </xf>
    <xf numFmtId="0" fontId="8" fillId="3" borderId="4" xfId="0" applyFont="1" applyFill="1" applyBorder="1" applyAlignment="1">
      <alignment horizontal="center" wrapText="1"/>
    </xf>
    <xf numFmtId="4" fontId="7" fillId="4" borderId="3" xfId="0" applyNumberFormat="1" applyFont="1" applyFill="1" applyBorder="1" applyAlignment="1">
      <alignment horizontal="right" wrapText="1"/>
    </xf>
    <xf numFmtId="0" fontId="8" fillId="3" borderId="4" xfId="0" applyFont="1" applyFill="1" applyBorder="1" applyAlignment="1">
      <alignment wrapText="1"/>
    </xf>
    <xf numFmtId="4" fontId="8" fillId="3" borderId="4" xfId="0" applyNumberFormat="1" applyFont="1" applyFill="1" applyBorder="1" applyAlignment="1">
      <alignment horizontal="right" wrapText="1"/>
    </xf>
    <xf numFmtId="0" fontId="4" fillId="0" borderId="5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7" fillId="3" borderId="3" xfId="0" applyFont="1" applyFill="1" applyBorder="1" applyAlignment="1">
      <alignment horizontal="right" wrapText="1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4" fontId="11" fillId="0" borderId="0" xfId="0" applyNumberFormat="1" applyFont="1" applyBorder="1" applyAlignment="1">
      <alignment horizontal="center" vertical="center" wrapText="1"/>
    </xf>
    <xf numFmtId="1" fontId="11" fillId="0" borderId="0" xfId="0" applyNumberFormat="1" applyFont="1" applyBorder="1" applyAlignment="1">
      <alignment horizontal="center" vertical="center" wrapText="1"/>
    </xf>
    <xf numFmtId="164" fontId="11" fillId="0" borderId="0" xfId="0" applyNumberFormat="1" applyFont="1" applyBorder="1"/>
    <xf numFmtId="4" fontId="11" fillId="0" borderId="0" xfId="0" applyNumberFormat="1" applyFont="1" applyBorder="1"/>
    <xf numFmtId="164" fontId="11" fillId="0" borderId="10" xfId="0" applyNumberFormat="1" applyFont="1" applyBorder="1" applyAlignment="1">
      <alignment vertical="center"/>
    </xf>
    <xf numFmtId="4" fontId="11" fillId="0" borderId="11" xfId="0" applyNumberFormat="1" applyFont="1" applyBorder="1" applyAlignment="1">
      <alignment horizontal="center" vertical="center"/>
    </xf>
    <xf numFmtId="4" fontId="11" fillId="0" borderId="12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vertical="center"/>
    </xf>
    <xf numFmtId="4" fontId="1" fillId="0" borderId="7" xfId="0" applyNumberFormat="1" applyFont="1" applyBorder="1" applyAlignment="1">
      <alignment vertical="center"/>
    </xf>
    <xf numFmtId="43" fontId="1" fillId="0" borderId="7" xfId="2" applyFont="1" applyBorder="1"/>
    <xf numFmtId="164" fontId="0" fillId="0" borderId="3" xfId="0" applyNumberFormat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43" fontId="0" fillId="0" borderId="3" xfId="2" applyFont="1" applyBorder="1" applyAlignment="1">
      <alignment vertical="center"/>
    </xf>
    <xf numFmtId="164" fontId="11" fillId="0" borderId="3" xfId="0" applyNumberFormat="1" applyFont="1" applyBorder="1" applyAlignment="1">
      <alignment vertical="center"/>
    </xf>
    <xf numFmtId="4" fontId="11" fillId="0" borderId="3" xfId="0" applyNumberFormat="1" applyFont="1" applyBorder="1" applyAlignment="1">
      <alignment vertical="center"/>
    </xf>
    <xf numFmtId="4" fontId="11" fillId="0" borderId="0" xfId="0" applyNumberFormat="1" applyFont="1"/>
    <xf numFmtId="0" fontId="11" fillId="0" borderId="0" xfId="0" applyFont="1"/>
    <xf numFmtId="164" fontId="0" fillId="0" borderId="3" xfId="0" applyNumberFormat="1" applyBorder="1"/>
    <xf numFmtId="4" fontId="11" fillId="0" borderId="3" xfId="0" applyNumberFormat="1" applyFont="1" applyBorder="1"/>
    <xf numFmtId="43" fontId="11" fillId="0" borderId="3" xfId="2" applyFont="1" applyBorder="1"/>
    <xf numFmtId="164" fontId="0" fillId="0" borderId="0" xfId="0" applyNumberFormat="1"/>
    <xf numFmtId="3" fontId="0" fillId="0" borderId="0" xfId="0" applyNumberFormat="1" applyAlignment="1">
      <alignment horizontal="right"/>
    </xf>
    <xf numFmtId="43" fontId="11" fillId="0" borderId="3" xfId="2" applyFont="1" applyBorder="1" applyAlignment="1">
      <alignment vertical="center"/>
    </xf>
    <xf numFmtId="164" fontId="0" fillId="0" borderId="0" xfId="0" applyNumberForma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4" fontId="11" fillId="0" borderId="0" xfId="0" applyNumberFormat="1" applyFont="1" applyBorder="1" applyAlignment="1">
      <alignment vertical="center"/>
    </xf>
    <xf numFmtId="164" fontId="0" fillId="0" borderId="0" xfId="0" applyNumberFormat="1" applyBorder="1"/>
    <xf numFmtId="4" fontId="0" fillId="0" borderId="0" xfId="0" applyNumberFormat="1" applyBorder="1"/>
    <xf numFmtId="43" fontId="11" fillId="0" borderId="0" xfId="2" applyFont="1" applyBorder="1" applyAlignment="1">
      <alignment horizontal="left"/>
    </xf>
    <xf numFmtId="164" fontId="11" fillId="0" borderId="0" xfId="0" applyNumberFormat="1" applyFont="1" applyBorder="1" applyAlignment="1">
      <alignment vertical="center"/>
    </xf>
    <xf numFmtId="4" fontId="1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vertical="center"/>
    </xf>
    <xf numFmtId="43" fontId="1" fillId="0" borderId="0" xfId="2" applyFont="1" applyBorder="1"/>
    <xf numFmtId="0" fontId="1" fillId="0" borderId="0" xfId="0" applyNumberFormat="1" applyFont="1" applyBorder="1" applyAlignment="1">
      <alignment vertical="center"/>
    </xf>
    <xf numFmtId="43" fontId="11" fillId="0" borderId="0" xfId="2" applyFont="1" applyBorder="1" applyAlignment="1">
      <alignment vertical="center"/>
    </xf>
    <xf numFmtId="0" fontId="0" fillId="0" borderId="0" xfId="0" applyBorder="1"/>
    <xf numFmtId="4" fontId="0" fillId="0" borderId="0" xfId="0" applyNumberFormat="1" applyBorder="1" applyAlignment="1">
      <alignment vertical="center"/>
    </xf>
    <xf numFmtId="43" fontId="0" fillId="0" borderId="0" xfId="2" applyFont="1" applyBorder="1" applyAlignment="1">
      <alignment vertical="center"/>
    </xf>
    <xf numFmtId="3" fontId="0" fillId="0" borderId="0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65" fontId="0" fillId="0" borderId="0" xfId="0" applyNumberFormat="1"/>
    <xf numFmtId="4" fontId="12" fillId="3" borderId="3" xfId="0" applyNumberFormat="1" applyFont="1" applyFill="1" applyBorder="1" applyAlignment="1">
      <alignment horizontal="right" wrapText="1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4" fillId="0" borderId="0" xfId="0" applyFont="1"/>
    <xf numFmtId="0" fontId="13" fillId="0" borderId="0" xfId="0" applyFont="1" applyBorder="1" applyAlignment="1"/>
    <xf numFmtId="0" fontId="15" fillId="0" borderId="0" xfId="3" applyFont="1"/>
    <xf numFmtId="0" fontId="13" fillId="0" borderId="3" xfId="0" applyFont="1" applyBorder="1"/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4" fillId="0" borderId="3" xfId="0" applyFont="1" applyBorder="1"/>
    <xf numFmtId="0" fontId="14" fillId="0" borderId="5" xfId="0" applyFont="1" applyBorder="1"/>
    <xf numFmtId="4" fontId="3" fillId="5" borderId="3" xfId="0" applyNumberFormat="1" applyFont="1" applyFill="1" applyBorder="1" applyAlignment="1">
      <alignment horizontal="right" wrapText="1"/>
    </xf>
    <xf numFmtId="43" fontId="12" fillId="0" borderId="3" xfId="2" applyFont="1" applyBorder="1"/>
    <xf numFmtId="43" fontId="14" fillId="0" borderId="3" xfId="2" applyFont="1" applyBorder="1"/>
    <xf numFmtId="43" fontId="3" fillId="5" borderId="3" xfId="2" applyFont="1" applyFill="1" applyBorder="1" applyAlignment="1">
      <alignment horizontal="right" wrapText="1"/>
    </xf>
    <xf numFmtId="0" fontId="14" fillId="0" borderId="5" xfId="0" applyFon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13" fillId="0" borderId="3" xfId="0" applyFont="1" applyBorder="1" applyAlignment="1">
      <alignment horizontal="right"/>
    </xf>
    <xf numFmtId="4" fontId="13" fillId="0" borderId="7" xfId="0" applyNumberFormat="1" applyFont="1" applyBorder="1"/>
    <xf numFmtId="43" fontId="13" fillId="0" borderId="3" xfId="2" applyFont="1" applyBorder="1"/>
    <xf numFmtId="0" fontId="3" fillId="3" borderId="3" xfId="0" applyFont="1" applyFill="1" applyBorder="1" applyAlignment="1">
      <alignment horizontal="center" wrapText="1"/>
    </xf>
    <xf numFmtId="0" fontId="14" fillId="0" borderId="7" xfId="0" applyFont="1" applyBorder="1" applyAlignment="1">
      <alignment horizontal="center"/>
    </xf>
    <xf numFmtId="0" fontId="13" fillId="0" borderId="7" xfId="0" applyFont="1" applyBorder="1" applyAlignment="1">
      <alignment horizontal="right"/>
    </xf>
    <xf numFmtId="0" fontId="3" fillId="5" borderId="3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wrapText="1"/>
    </xf>
    <xf numFmtId="0" fontId="0" fillId="0" borderId="7" xfId="0" applyBorder="1" applyAlignment="1">
      <alignment horizontal="center"/>
    </xf>
    <xf numFmtId="0" fontId="3" fillId="5" borderId="3" xfId="0" applyFont="1" applyFill="1" applyBorder="1" applyAlignment="1">
      <alignment horizontal="right" wrapText="1"/>
    </xf>
    <xf numFmtId="0" fontId="3" fillId="5" borderId="6" xfId="0" applyFont="1" applyFill="1" applyBorder="1" applyAlignment="1">
      <alignment horizontal="right" wrapText="1"/>
    </xf>
    <xf numFmtId="4" fontId="3" fillId="5" borderId="6" xfId="0" applyNumberFormat="1" applyFont="1" applyFill="1" applyBorder="1" applyAlignment="1">
      <alignment horizontal="right" wrapText="1"/>
    </xf>
    <xf numFmtId="0" fontId="13" fillId="0" borderId="0" xfId="0" applyFont="1"/>
    <xf numFmtId="0" fontId="14" fillId="0" borderId="4" xfId="0" applyFont="1" applyBorder="1"/>
    <xf numFmtId="43" fontId="12" fillId="0" borderId="5" xfId="2" applyFont="1" applyBorder="1"/>
    <xf numFmtId="0" fontId="14" fillId="0" borderId="0" xfId="0" applyFont="1" applyBorder="1"/>
    <xf numFmtId="4" fontId="3" fillId="5" borderId="0" xfId="0" applyNumberFormat="1" applyFont="1" applyFill="1" applyBorder="1" applyAlignment="1">
      <alignment horizontal="right" wrapText="1"/>
    </xf>
    <xf numFmtId="43" fontId="12" fillId="0" borderId="0" xfId="2" applyFont="1" applyBorder="1"/>
    <xf numFmtId="43" fontId="14" fillId="0" borderId="0" xfId="2" applyFont="1" applyBorder="1"/>
    <xf numFmtId="3" fontId="17" fillId="5" borderId="0" xfId="0" applyNumberFormat="1" applyFont="1" applyFill="1" applyBorder="1" applyAlignment="1">
      <alignment horizontal="right" wrapText="1"/>
    </xf>
    <xf numFmtId="0" fontId="14" fillId="0" borderId="7" xfId="0" applyFont="1" applyBorder="1"/>
    <xf numFmtId="0" fontId="14" fillId="0" borderId="9" xfId="0" applyFont="1" applyBorder="1"/>
    <xf numFmtId="43" fontId="12" fillId="0" borderId="9" xfId="2" applyFont="1" applyBorder="1"/>
    <xf numFmtId="43" fontId="14" fillId="0" borderId="7" xfId="2" applyFont="1" applyBorder="1"/>
    <xf numFmtId="4" fontId="3" fillId="5" borderId="4" xfId="0" applyNumberFormat="1" applyFont="1" applyFill="1" applyBorder="1" applyAlignment="1">
      <alignment horizontal="right" wrapText="1"/>
    </xf>
    <xf numFmtId="0" fontId="1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right" wrapText="1"/>
    </xf>
    <xf numFmtId="43" fontId="14" fillId="0" borderId="6" xfId="2" applyFont="1" applyBorder="1"/>
    <xf numFmtId="43" fontId="12" fillId="0" borderId="13" xfId="2" applyFont="1" applyBorder="1"/>
    <xf numFmtId="0" fontId="13" fillId="0" borderId="7" xfId="0" applyFont="1" applyBorder="1" applyAlignment="1">
      <alignment horizontal="right" wrapText="1"/>
    </xf>
    <xf numFmtId="43" fontId="18" fillId="0" borderId="5" xfId="2" applyFont="1" applyBorder="1"/>
    <xf numFmtId="0" fontId="3" fillId="3" borderId="5" xfId="0" applyFont="1" applyFill="1" applyBorder="1" applyAlignment="1">
      <alignment wrapText="1"/>
    </xf>
    <xf numFmtId="0" fontId="3" fillId="3" borderId="5" xfId="0" applyFont="1" applyFill="1" applyBorder="1" applyAlignment="1">
      <alignment horizontal="center" wrapText="1"/>
    </xf>
    <xf numFmtId="43" fontId="14" fillId="0" borderId="5" xfId="2" applyFont="1" applyBorder="1" applyAlignment="1">
      <alignment horizontal="center" wrapText="1"/>
    </xf>
    <xf numFmtId="43" fontId="3" fillId="5" borderId="6" xfId="2" applyFont="1" applyFill="1" applyBorder="1" applyAlignment="1">
      <alignment horizontal="right" wrapText="1"/>
    </xf>
    <xf numFmtId="43" fontId="14" fillId="0" borderId="4" xfId="2" applyFont="1" applyBorder="1"/>
    <xf numFmtId="43" fontId="14" fillId="0" borderId="5" xfId="2" applyFont="1" applyBorder="1" applyAlignment="1">
      <alignment horizontal="right" wrapText="1"/>
    </xf>
    <xf numFmtId="43" fontId="19" fillId="0" borderId="5" xfId="2" applyFont="1" applyBorder="1" applyAlignment="1">
      <alignment horizontal="right" vertical="center"/>
    </xf>
    <xf numFmtId="0" fontId="20" fillId="0" borderId="7" xfId="0" applyFont="1" applyBorder="1" applyAlignment="1">
      <alignment horizontal="right"/>
    </xf>
    <xf numFmtId="4" fontId="20" fillId="5" borderId="7" xfId="0" applyNumberFormat="1" applyFont="1" applyFill="1" applyBorder="1"/>
    <xf numFmtId="43" fontId="13" fillId="0" borderId="3" xfId="2" applyFont="1" applyBorder="1" applyAlignment="1">
      <alignment horizontal="right" vertical="center"/>
    </xf>
    <xf numFmtId="43" fontId="13" fillId="0" borderId="7" xfId="0" applyNumberFormat="1" applyFont="1" applyBorder="1"/>
    <xf numFmtId="43" fontId="3" fillId="5" borderId="3" xfId="2" applyFont="1" applyFill="1" applyBorder="1" applyAlignment="1">
      <alignment horizontal="center" vertical="center" wrapText="1"/>
    </xf>
    <xf numFmtId="43" fontId="3" fillId="5" borderId="3" xfId="2" applyFont="1" applyFill="1" applyBorder="1" applyAlignment="1">
      <alignment horizontal="center" wrapText="1"/>
    </xf>
    <xf numFmtId="43" fontId="12" fillId="0" borderId="8" xfId="2" applyFont="1" applyBorder="1"/>
    <xf numFmtId="4" fontId="13" fillId="0" borderId="3" xfId="0" applyNumberFormat="1" applyFont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4" fillId="5" borderId="7" xfId="0" applyFont="1" applyFill="1" applyBorder="1" applyAlignment="1">
      <alignment horizontal="center" wrapText="1"/>
    </xf>
    <xf numFmtId="0" fontId="21" fillId="5" borderId="7" xfId="0" applyFont="1" applyFill="1" applyBorder="1" applyAlignment="1">
      <alignment wrapText="1"/>
    </xf>
    <xf numFmtId="43" fontId="22" fillId="5" borderId="7" xfId="2" applyFont="1" applyFill="1" applyBorder="1" applyAlignment="1">
      <alignment horizontal="right" wrapText="1"/>
    </xf>
    <xf numFmtId="43" fontId="13" fillId="0" borderId="3" xfId="0" applyNumberFormat="1" applyFont="1" applyBorder="1"/>
    <xf numFmtId="0" fontId="14" fillId="0" borderId="0" xfId="0" applyFont="1" applyBorder="1" applyAlignment="1">
      <alignment horizontal="center"/>
    </xf>
    <xf numFmtId="0" fontId="20" fillId="0" borderId="0" xfId="0" applyFont="1" applyBorder="1" applyAlignment="1">
      <alignment horizontal="right"/>
    </xf>
    <xf numFmtId="4" fontId="20" fillId="5" borderId="0" xfId="0" applyNumberFormat="1" applyFont="1" applyFill="1" applyBorder="1"/>
    <xf numFmtId="43" fontId="13" fillId="0" borderId="0" xfId="2" applyFont="1" applyBorder="1" applyAlignment="1">
      <alignment horizontal="right" vertical="center"/>
    </xf>
    <xf numFmtId="43" fontId="13" fillId="0" borderId="0" xfId="0" applyNumberFormat="1" applyFont="1" applyBorder="1"/>
    <xf numFmtId="0" fontId="13" fillId="0" borderId="4" xfId="0" applyFont="1" applyBorder="1"/>
    <xf numFmtId="43" fontId="14" fillId="0" borderId="3" xfId="2" applyFont="1" applyBorder="1" applyAlignment="1">
      <alignment horizontal="center" wrapText="1"/>
    </xf>
    <xf numFmtId="43" fontId="18" fillId="0" borderId="3" xfId="2" applyFont="1" applyBorder="1"/>
    <xf numFmtId="0" fontId="23" fillId="3" borderId="3" xfId="0" applyFont="1" applyFill="1" applyBorder="1" applyAlignment="1">
      <alignment horizontal="center" wrapText="1"/>
    </xf>
    <xf numFmtId="43" fontId="3" fillId="3" borderId="3" xfId="2" applyFont="1" applyFill="1" applyBorder="1" applyAlignment="1">
      <alignment horizontal="right" wrapText="1"/>
    </xf>
    <xf numFmtId="0" fontId="0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/>
    <xf numFmtId="0" fontId="10" fillId="0" borderId="8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0" borderId="3" xfId="0" applyFont="1" applyBorder="1" applyAlignment="1">
      <alignment horizontal="center" wrapText="1"/>
    </xf>
    <xf numFmtId="0" fontId="25" fillId="0" borderId="0" xfId="0" applyFont="1"/>
    <xf numFmtId="0" fontId="0" fillId="0" borderId="4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49" fontId="25" fillId="0" borderId="4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 wrapText="1"/>
    </xf>
    <xf numFmtId="49" fontId="0" fillId="0" borderId="4" xfId="0" applyNumberFormat="1" applyFont="1" applyBorder="1" applyAlignment="1">
      <alignment horizontal="center" wrapText="1"/>
    </xf>
    <xf numFmtId="49" fontId="0" fillId="0" borderId="4" xfId="0" applyNumberFormat="1" applyFont="1" applyBorder="1" applyAlignment="1">
      <alignment horizontal="center"/>
    </xf>
    <xf numFmtId="0" fontId="26" fillId="0" borderId="3" xfId="0" applyFont="1" applyBorder="1"/>
    <xf numFmtId="0" fontId="27" fillId="0" borderId="3" xfId="0" applyFont="1" applyBorder="1"/>
    <xf numFmtId="0" fontId="27" fillId="0" borderId="3" xfId="0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0" fontId="27" fillId="0" borderId="3" xfId="0" applyFont="1" applyBorder="1" applyAlignment="1">
      <alignment horizontal="left" wrapText="1"/>
    </xf>
    <xf numFmtId="43" fontId="16" fillId="0" borderId="3" xfId="0" applyNumberFormat="1" applyFont="1" applyBorder="1"/>
    <xf numFmtId="43" fontId="16" fillId="0" borderId="3" xfId="0" applyNumberFormat="1" applyFont="1" applyBorder="1" applyAlignment="1">
      <alignment horizontal="center"/>
    </xf>
    <xf numFmtId="0" fontId="26" fillId="0" borderId="4" xfId="0" applyFont="1" applyBorder="1"/>
    <xf numFmtId="0" fontId="27" fillId="0" borderId="4" xfId="0" applyFont="1" applyBorder="1"/>
    <xf numFmtId="0" fontId="27" fillId="0" borderId="4" xfId="0" applyFont="1" applyBorder="1" applyAlignment="1">
      <alignment horizontal="center"/>
    </xf>
    <xf numFmtId="49" fontId="16" fillId="3" borderId="14" xfId="0" applyNumberFormat="1" applyFont="1" applyFill="1" applyBorder="1" applyAlignment="1">
      <alignment horizontal="center" wrapText="1"/>
    </xf>
    <xf numFmtId="0" fontId="16" fillId="3" borderId="14" xfId="0" applyFont="1" applyFill="1" applyBorder="1" applyAlignment="1">
      <alignment wrapText="1"/>
    </xf>
    <xf numFmtId="4" fontId="16" fillId="3" borderId="14" xfId="0" applyNumberFormat="1" applyFont="1" applyFill="1" applyBorder="1" applyAlignment="1">
      <alignment horizontal="right" wrapText="1"/>
    </xf>
    <xf numFmtId="43" fontId="27" fillId="0" borderId="4" xfId="0" applyNumberFormat="1" applyFont="1" applyBorder="1"/>
    <xf numFmtId="43" fontId="27" fillId="0" borderId="4" xfId="0" applyNumberFormat="1" applyFont="1" applyBorder="1" applyAlignment="1">
      <alignment horizontal="center"/>
    </xf>
    <xf numFmtId="0" fontId="26" fillId="0" borderId="15" xfId="0" applyFont="1" applyBorder="1"/>
    <xf numFmtId="0" fontId="28" fillId="0" borderId="16" xfId="0" applyFont="1" applyBorder="1"/>
    <xf numFmtId="0" fontId="27" fillId="0" borderId="16" xfId="0" applyFont="1" applyBorder="1" applyAlignment="1">
      <alignment horizontal="center"/>
    </xf>
    <xf numFmtId="49" fontId="16" fillId="3" borderId="16" xfId="0" applyNumberFormat="1" applyFont="1" applyFill="1" applyBorder="1" applyAlignment="1">
      <alignment horizontal="center" wrapText="1"/>
    </xf>
    <xf numFmtId="0" fontId="16" fillId="3" borderId="16" xfId="0" applyFont="1" applyFill="1" applyBorder="1" applyAlignment="1">
      <alignment wrapText="1"/>
    </xf>
    <xf numFmtId="4" fontId="15" fillId="3" borderId="16" xfId="0" applyNumberFormat="1" applyFont="1" applyFill="1" applyBorder="1" applyAlignment="1">
      <alignment horizontal="right" wrapText="1"/>
    </xf>
    <xf numFmtId="43" fontId="29" fillId="0" borderId="16" xfId="0" applyNumberFormat="1" applyFont="1" applyBorder="1"/>
    <xf numFmtId="43" fontId="29" fillId="0" borderId="12" xfId="0" applyNumberFormat="1" applyFont="1" applyBorder="1" applyAlignment="1">
      <alignment horizontal="center"/>
    </xf>
    <xf numFmtId="0" fontId="26" fillId="0" borderId="7" xfId="0" applyFont="1" applyBorder="1"/>
    <xf numFmtId="0" fontId="28" fillId="0" borderId="7" xfId="0" applyFont="1" applyBorder="1"/>
    <xf numFmtId="0" fontId="27" fillId="0" borderId="7" xfId="0" applyFont="1" applyBorder="1" applyAlignment="1">
      <alignment horizontal="center"/>
    </xf>
    <xf numFmtId="49" fontId="16" fillId="3" borderId="7" xfId="0" applyNumberFormat="1" applyFont="1" applyFill="1" applyBorder="1" applyAlignment="1">
      <alignment horizontal="center" wrapText="1"/>
    </xf>
    <xf numFmtId="0" fontId="16" fillId="3" borderId="7" xfId="0" applyFont="1" applyFill="1" applyBorder="1" applyAlignment="1">
      <alignment wrapText="1"/>
    </xf>
    <xf numFmtId="4" fontId="15" fillId="3" borderId="7" xfId="0" applyNumberFormat="1" applyFont="1" applyFill="1" applyBorder="1" applyAlignment="1">
      <alignment horizontal="right" wrapText="1"/>
    </xf>
    <xf numFmtId="43" fontId="29" fillId="0" borderId="7" xfId="0" applyNumberFormat="1" applyFont="1" applyBorder="1"/>
    <xf numFmtId="43" fontId="29" fillId="0" borderId="7" xfId="0" applyNumberFormat="1" applyFont="1" applyBorder="1" applyAlignment="1">
      <alignment horizontal="center"/>
    </xf>
    <xf numFmtId="0" fontId="25" fillId="0" borderId="14" xfId="0" applyFont="1" applyBorder="1"/>
    <xf numFmtId="49" fontId="14" fillId="0" borderId="4" xfId="0" applyNumberFormat="1" applyFont="1" applyBorder="1"/>
    <xf numFmtId="0" fontId="25" fillId="0" borderId="4" xfId="0" applyFont="1" applyBorder="1" applyAlignment="1">
      <alignment wrapText="1"/>
    </xf>
    <xf numFmtId="43" fontId="14" fillId="0" borderId="4" xfId="0" applyNumberFormat="1" applyFont="1" applyBorder="1"/>
    <xf numFmtId="43" fontId="16" fillId="0" borderId="4" xfId="0" applyNumberFormat="1" applyFont="1" applyBorder="1" applyAlignment="1">
      <alignment horizontal="center"/>
    </xf>
    <xf numFmtId="0" fontId="25" fillId="0" borderId="0" xfId="0" applyFont="1" applyBorder="1"/>
    <xf numFmtId="0" fontId="0" fillId="0" borderId="15" xfId="0" applyBorder="1"/>
    <xf numFmtId="0" fontId="25" fillId="0" borderId="16" xfId="0" applyFont="1" applyBorder="1"/>
    <xf numFmtId="49" fontId="25" fillId="0" borderId="16" xfId="0" applyNumberFormat="1" applyFont="1" applyBorder="1"/>
    <xf numFmtId="0" fontId="14" fillId="0" borderId="16" xfId="0" applyFont="1" applyBorder="1" applyAlignment="1">
      <alignment wrapText="1"/>
    </xf>
    <xf numFmtId="43" fontId="24" fillId="0" borderId="16" xfId="2" applyFont="1" applyBorder="1"/>
    <xf numFmtId="43" fontId="24" fillId="0" borderId="12" xfId="2" applyFont="1" applyBorder="1" applyAlignment="1">
      <alignment horizontal="center"/>
    </xf>
    <xf numFmtId="0" fontId="0" fillId="0" borderId="9" xfId="0" applyBorder="1"/>
    <xf numFmtId="0" fontId="28" fillId="0" borderId="9" xfId="0" applyFont="1" applyBorder="1"/>
    <xf numFmtId="0" fontId="25" fillId="0" borderId="7" xfId="0" applyFont="1" applyBorder="1"/>
    <xf numFmtId="49" fontId="25" fillId="0" borderId="8" xfId="0" applyNumberFormat="1" applyFont="1" applyBorder="1"/>
    <xf numFmtId="0" fontId="14" fillId="0" borderId="7" xfId="0" applyFont="1" applyBorder="1" applyAlignment="1">
      <alignment wrapText="1"/>
    </xf>
    <xf numFmtId="43" fontId="24" fillId="0" borderId="7" xfId="2" applyFont="1" applyBorder="1"/>
    <xf numFmtId="43" fontId="24" fillId="0" borderId="7" xfId="2" applyFont="1" applyBorder="1" applyAlignment="1">
      <alignment horizontal="center"/>
    </xf>
    <xf numFmtId="0" fontId="0" fillId="0" borderId="17" xfId="0" applyBorder="1"/>
    <xf numFmtId="0" fontId="26" fillId="0" borderId="17" xfId="0" applyFont="1" applyBorder="1"/>
    <xf numFmtId="49" fontId="14" fillId="0" borderId="18" xfId="0" applyNumberFormat="1" applyFont="1" applyBorder="1"/>
    <xf numFmtId="0" fontId="14" fillId="0" borderId="4" xfId="0" applyFont="1" applyBorder="1" applyAlignment="1">
      <alignment wrapText="1"/>
    </xf>
    <xf numFmtId="43" fontId="25" fillId="0" borderId="4" xfId="2" applyFont="1" applyBorder="1"/>
    <xf numFmtId="0" fontId="0" fillId="0" borderId="19" xfId="0" applyBorder="1"/>
    <xf numFmtId="49" fontId="25" fillId="0" borderId="20" xfId="0" applyNumberFormat="1" applyFont="1" applyBorder="1"/>
    <xf numFmtId="43" fontId="13" fillId="0" borderId="16" xfId="2" applyFont="1" applyBorder="1" applyAlignment="1">
      <alignment horizontal="center"/>
    </xf>
    <xf numFmtId="43" fontId="13" fillId="0" borderId="12" xfId="2" applyFont="1" applyBorder="1" applyAlignment="1">
      <alignment horizontal="center"/>
    </xf>
    <xf numFmtId="49" fontId="25" fillId="0" borderId="18" xfId="0" applyNumberFormat="1" applyFont="1" applyBorder="1"/>
    <xf numFmtId="0" fontId="25" fillId="0" borderId="19" xfId="0" applyFont="1" applyBorder="1"/>
    <xf numFmtId="0" fontId="25" fillId="0" borderId="21" xfId="0" applyFont="1" applyBorder="1"/>
    <xf numFmtId="0" fontId="24" fillId="0" borderId="16" xfId="0" applyFont="1" applyBorder="1" applyAlignment="1">
      <alignment wrapText="1"/>
    </xf>
    <xf numFmtId="43" fontId="13" fillId="0" borderId="16" xfId="2" applyFont="1" applyBorder="1"/>
    <xf numFmtId="43" fontId="13" fillId="0" borderId="12" xfId="2" applyFont="1" applyBorder="1"/>
    <xf numFmtId="0" fontId="10" fillId="0" borderId="0" xfId="0" applyFont="1"/>
    <xf numFmtId="0" fontId="24" fillId="0" borderId="0" xfId="0" applyFont="1"/>
    <xf numFmtId="0" fontId="0" fillId="0" borderId="3" xfId="0" applyFont="1" applyBorder="1" applyAlignment="1">
      <alignment horizontal="center"/>
    </xf>
    <xf numFmtId="49" fontId="25" fillId="0" borderId="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 wrapText="1"/>
    </xf>
    <xf numFmtId="49" fontId="0" fillId="0" borderId="3" xfId="0" applyNumberFormat="1" applyFont="1" applyBorder="1" applyAlignment="1">
      <alignment horizontal="center" wrapText="1"/>
    </xf>
    <xf numFmtId="49" fontId="0" fillId="0" borderId="3" xfId="0" applyNumberFormat="1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17" fillId="0" borderId="22" xfId="0" applyFont="1" applyBorder="1"/>
    <xf numFmtId="49" fontId="25" fillId="0" borderId="6" xfId="0" applyNumberFormat="1" applyFont="1" applyBorder="1" applyAlignment="1">
      <alignment horizontal="center"/>
    </xf>
    <xf numFmtId="0" fontId="25" fillId="0" borderId="3" xfId="0" applyFont="1" applyBorder="1" applyAlignment="1">
      <alignment wrapText="1"/>
    </xf>
    <xf numFmtId="43" fontId="25" fillId="0" borderId="3" xfId="0" applyNumberFormat="1" applyFont="1" applyBorder="1" applyAlignment="1">
      <alignment horizontal="left"/>
    </xf>
    <xf numFmtId="43" fontId="25" fillId="0" borderId="3" xfId="0" applyNumberFormat="1" applyFont="1" applyBorder="1" applyAlignment="1">
      <alignment horizontal="center"/>
    </xf>
    <xf numFmtId="0" fontId="0" fillId="0" borderId="14" xfId="0" applyBorder="1"/>
    <xf numFmtId="49" fontId="25" fillId="0" borderId="23" xfId="0" applyNumberFormat="1" applyFont="1" applyBorder="1" applyAlignment="1">
      <alignment horizontal="center"/>
    </xf>
    <xf numFmtId="43" fontId="25" fillId="0" borderId="4" xfId="0" applyNumberFormat="1" applyFont="1" applyBorder="1"/>
    <xf numFmtId="43" fontId="25" fillId="0" borderId="4" xfId="0" applyNumberFormat="1" applyFont="1" applyBorder="1" applyAlignment="1">
      <alignment horizontal="center"/>
    </xf>
    <xf numFmtId="0" fontId="25" fillId="0" borderId="15" xfId="0" applyFont="1" applyBorder="1"/>
    <xf numFmtId="0" fontId="24" fillId="0" borderId="16" xfId="0" applyFont="1" applyBorder="1" applyAlignment="1">
      <alignment horizontal="center"/>
    </xf>
    <xf numFmtId="43" fontId="24" fillId="0" borderId="16" xfId="0" applyNumberFormat="1" applyFont="1" applyBorder="1"/>
    <xf numFmtId="0" fontId="17" fillId="0" borderId="22" xfId="0" applyFont="1" applyBorder="1" applyAlignment="1">
      <alignment wrapText="1"/>
    </xf>
    <xf numFmtId="0" fontId="25" fillId="3" borderId="4" xfId="0" applyFont="1" applyFill="1" applyBorder="1" applyAlignment="1">
      <alignment horizontal="center" wrapText="1"/>
    </xf>
    <xf numFmtId="43" fontId="25" fillId="0" borderId="4" xfId="0" applyNumberFormat="1" applyFont="1" applyBorder="1" applyAlignment="1">
      <alignment horizontal="left"/>
    </xf>
    <xf numFmtId="0" fontId="25" fillId="0" borderId="3" xfId="0" applyFont="1" applyBorder="1"/>
    <xf numFmtId="0" fontId="17" fillId="0" borderId="3" xfId="0" applyFont="1" applyBorder="1" applyAlignment="1">
      <alignment wrapText="1"/>
    </xf>
    <xf numFmtId="0" fontId="25" fillId="0" borderId="3" xfId="0" applyFont="1" applyBorder="1" applyAlignment="1">
      <alignment horizontal="left" wrapText="1"/>
    </xf>
    <xf numFmtId="43" fontId="25" fillId="0" borderId="3" xfId="0" applyNumberFormat="1" applyFont="1" applyBorder="1"/>
    <xf numFmtId="43" fontId="24" fillId="0" borderId="3" xfId="0" applyNumberFormat="1" applyFont="1" applyBorder="1"/>
    <xf numFmtId="0" fontId="25" fillId="0" borderId="4" xfId="0" applyFont="1" applyBorder="1"/>
    <xf numFmtId="0" fontId="25" fillId="0" borderId="4" xfId="0" applyFont="1" applyBorder="1" applyAlignment="1">
      <alignment horizontal="left"/>
    </xf>
    <xf numFmtId="0" fontId="25" fillId="0" borderId="4" xfId="0" applyFont="1" applyBorder="1" applyAlignment="1">
      <alignment horizontal="left" wrapText="1"/>
    </xf>
    <xf numFmtId="0" fontId="25" fillId="0" borderId="24" xfId="0" applyFont="1" applyBorder="1"/>
    <xf numFmtId="0" fontId="25" fillId="0" borderId="25" xfId="0" applyFont="1" applyBorder="1"/>
    <xf numFmtId="0" fontId="24" fillId="0" borderId="25" xfId="0" applyFont="1" applyBorder="1" applyAlignment="1">
      <alignment horizontal="left" wrapText="1"/>
    </xf>
    <xf numFmtId="43" fontId="24" fillId="0" borderId="25" xfId="0" applyNumberFormat="1" applyFont="1" applyBorder="1"/>
    <xf numFmtId="43" fontId="24" fillId="0" borderId="26" xfId="0" applyNumberFormat="1" applyFont="1" applyBorder="1"/>
    <xf numFmtId="0" fontId="25" fillId="0" borderId="27" xfId="0" applyFont="1" applyBorder="1"/>
    <xf numFmtId="0" fontId="17" fillId="0" borderId="14" xfId="0" applyFont="1" applyBorder="1" applyAlignment="1">
      <alignment wrapText="1"/>
    </xf>
    <xf numFmtId="0" fontId="25" fillId="0" borderId="14" xfId="0" applyFont="1" applyBorder="1" applyAlignment="1">
      <alignment horizontal="left" wrapText="1"/>
    </xf>
    <xf numFmtId="43" fontId="25" fillId="0" borderId="14" xfId="0" applyNumberFormat="1" applyFont="1" applyBorder="1"/>
    <xf numFmtId="0" fontId="24" fillId="0" borderId="16" xfId="0" applyFont="1" applyBorder="1" applyAlignment="1">
      <alignment horizontal="left" wrapText="1"/>
    </xf>
    <xf numFmtId="0" fontId="24" fillId="0" borderId="7" xfId="0" applyFont="1" applyBorder="1" applyAlignment="1">
      <alignment horizontal="left" wrapText="1"/>
    </xf>
    <xf numFmtId="43" fontId="24" fillId="0" borderId="7" xfId="0" applyNumberFormat="1" applyFont="1" applyBorder="1"/>
    <xf numFmtId="0" fontId="24" fillId="0" borderId="14" xfId="0" applyFont="1" applyBorder="1" applyAlignment="1">
      <alignment horizontal="left" wrapText="1"/>
    </xf>
    <xf numFmtId="43" fontId="24" fillId="0" borderId="14" xfId="0" applyNumberFormat="1" applyFont="1" applyBorder="1"/>
    <xf numFmtId="0" fontId="17" fillId="0" borderId="4" xfId="0" applyFont="1" applyBorder="1"/>
    <xf numFmtId="0" fontId="30" fillId="0" borderId="4" xfId="0" applyFont="1" applyBorder="1"/>
    <xf numFmtId="0" fontId="0" fillId="0" borderId="16" xfId="0" applyBorder="1"/>
    <xf numFmtId="0" fontId="10" fillId="0" borderId="16" xfId="0" applyFont="1" applyBorder="1" applyAlignment="1">
      <alignment horizontal="right"/>
    </xf>
    <xf numFmtId="0" fontId="31" fillId="0" borderId="0" xfId="0" applyFont="1" applyAlignment="1"/>
    <xf numFmtId="0" fontId="9" fillId="0" borderId="0" xfId="0" applyFont="1" applyAlignment="1">
      <alignment horizontal="center"/>
    </xf>
    <xf numFmtId="0" fontId="3" fillId="0" borderId="0" xfId="0" applyFont="1"/>
    <xf numFmtId="0" fontId="31" fillId="0" borderId="0" xfId="0" applyFont="1" applyAlignment="1">
      <alignment horizontal="center"/>
    </xf>
    <xf numFmtId="0" fontId="32" fillId="0" borderId="3" xfId="0" applyFont="1" applyBorder="1" applyAlignment="1">
      <alignment horizontal="center"/>
    </xf>
    <xf numFmtId="49" fontId="32" fillId="0" borderId="3" xfId="0" applyNumberFormat="1" applyFont="1" applyBorder="1" applyAlignment="1">
      <alignment horizontal="center" wrapText="1"/>
    </xf>
    <xf numFmtId="0" fontId="33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/>
    </xf>
    <xf numFmtId="0" fontId="23" fillId="0" borderId="3" xfId="0" applyFont="1" applyBorder="1" applyAlignment="1">
      <alignment wrapText="1"/>
    </xf>
    <xf numFmtId="4" fontId="3" fillId="6" borderId="3" xfId="0" applyNumberFormat="1" applyFont="1" applyFill="1" applyBorder="1"/>
    <xf numFmtId="4" fontId="3" fillId="0" borderId="3" xfId="0" applyNumberFormat="1" applyFont="1" applyFill="1" applyBorder="1"/>
    <xf numFmtId="4" fontId="3" fillId="5" borderId="3" xfId="0" applyNumberFormat="1" applyFont="1" applyFill="1" applyBorder="1"/>
    <xf numFmtId="4" fontId="34" fillId="0" borderId="3" xfId="0" applyNumberFormat="1" applyFont="1" applyBorder="1"/>
    <xf numFmtId="49" fontId="3" fillId="0" borderId="13" xfId="0" applyNumberFormat="1" applyFont="1" applyBorder="1" applyAlignment="1">
      <alignment horizontal="center"/>
    </xf>
    <xf numFmtId="0" fontId="23" fillId="0" borderId="6" xfId="0" applyFont="1" applyBorder="1" applyAlignment="1">
      <alignment wrapText="1"/>
    </xf>
    <xf numFmtId="4" fontId="35" fillId="0" borderId="3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" fontId="3" fillId="0" borderId="0" xfId="0" applyNumberFormat="1" applyFont="1"/>
    <xf numFmtId="49" fontId="3" fillId="0" borderId="0" xfId="0" applyNumberFormat="1" applyFont="1" applyAlignment="1">
      <alignment horizontal="center"/>
    </xf>
    <xf numFmtId="0" fontId="23" fillId="0" borderId="0" xfId="0" applyFont="1" applyAlignment="1">
      <alignment wrapText="1"/>
    </xf>
    <xf numFmtId="0" fontId="3" fillId="3" borderId="3" xfId="0" applyFont="1" applyFill="1" applyBorder="1" applyAlignment="1">
      <alignment horizontal="right" wrapText="1"/>
    </xf>
    <xf numFmtId="0" fontId="13" fillId="0" borderId="9" xfId="0" applyFont="1" applyBorder="1" applyAlignment="1">
      <alignment wrapText="1"/>
    </xf>
    <xf numFmtId="4" fontId="4" fillId="5" borderId="3" xfId="0" applyNumberFormat="1" applyFont="1" applyFill="1" applyBorder="1" applyAlignment="1">
      <alignment horizontal="right" wrapText="1"/>
    </xf>
    <xf numFmtId="43" fontId="35" fillId="0" borderId="3" xfId="2" applyFont="1" applyBorder="1"/>
    <xf numFmtId="4" fontId="4" fillId="5" borderId="7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horizontal="center"/>
    </xf>
    <xf numFmtId="0" fontId="7" fillId="0" borderId="0" xfId="0" applyFont="1"/>
    <xf numFmtId="0" fontId="4" fillId="5" borderId="3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wrapText="1"/>
    </xf>
    <xf numFmtId="0" fontId="9" fillId="5" borderId="3" xfId="0" applyFont="1" applyFill="1" applyBorder="1" applyAlignment="1">
      <alignment horizontal="center" wrapText="1"/>
    </xf>
    <xf numFmtId="0" fontId="36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9" fillId="7" borderId="3" xfId="0" applyFont="1" applyFill="1" applyBorder="1" applyAlignment="1">
      <alignment horizontal="center" wrapText="1"/>
    </xf>
    <xf numFmtId="0" fontId="9" fillId="7" borderId="3" xfId="0" applyFont="1" applyFill="1" applyBorder="1" applyAlignment="1">
      <alignment wrapText="1"/>
    </xf>
    <xf numFmtId="0" fontId="0" fillId="5" borderId="3" xfId="0" applyFill="1" applyBorder="1"/>
    <xf numFmtId="0" fontId="0" fillId="0" borderId="5" xfId="0" applyBorder="1"/>
    <xf numFmtId="43" fontId="21" fillId="0" borderId="3" xfId="2" applyFont="1" applyBorder="1"/>
    <xf numFmtId="43" fontId="21" fillId="0" borderId="5" xfId="2" applyFont="1" applyBorder="1"/>
    <xf numFmtId="0" fontId="3" fillId="3" borderId="4" xfId="0" applyFont="1" applyFill="1" applyBorder="1" applyAlignment="1">
      <alignment horizontal="right" wrapText="1"/>
    </xf>
    <xf numFmtId="0" fontId="3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4" fontId="3" fillId="3" borderId="4" xfId="0" applyNumberFormat="1" applyFont="1" applyFill="1" applyBorder="1" applyAlignment="1">
      <alignment horizontal="right" wrapText="1"/>
    </xf>
    <xf numFmtId="43" fontId="21" fillId="0" borderId="22" xfId="2" applyFont="1" applyBorder="1"/>
    <xf numFmtId="43" fontId="21" fillId="0" borderId="4" xfId="2" applyFont="1" applyBorder="1"/>
    <xf numFmtId="0" fontId="4" fillId="3" borderId="15" xfId="0" applyFont="1" applyFill="1" applyBorder="1" applyAlignment="1">
      <alignment horizontal="right" wrapText="1"/>
    </xf>
    <xf numFmtId="0" fontId="4" fillId="3" borderId="16" xfId="0" applyFont="1" applyFill="1" applyBorder="1" applyAlignment="1">
      <alignment horizontal="right" wrapText="1"/>
    </xf>
    <xf numFmtId="4" fontId="37" fillId="7" borderId="16" xfId="0" applyNumberFormat="1" applyFont="1" applyFill="1" applyBorder="1" applyAlignment="1">
      <alignment wrapText="1"/>
    </xf>
    <xf numFmtId="43" fontId="37" fillId="0" borderId="21" xfId="2" applyFont="1" applyBorder="1"/>
    <xf numFmtId="43" fontId="13" fillId="0" borderId="16" xfId="0" applyNumberFormat="1" applyFont="1" applyBorder="1"/>
    <xf numFmtId="0" fontId="4" fillId="3" borderId="0" xfId="0" applyFont="1" applyFill="1" applyBorder="1" applyAlignment="1">
      <alignment horizontal="right" wrapText="1"/>
    </xf>
    <xf numFmtId="4" fontId="37" fillId="5" borderId="0" xfId="0" applyNumberFormat="1" applyFont="1" applyFill="1" applyBorder="1" applyAlignment="1">
      <alignment wrapText="1"/>
    </xf>
    <xf numFmtId="43" fontId="37" fillId="0" borderId="0" xfId="2" applyFont="1" applyBorder="1"/>
    <xf numFmtId="4" fontId="4" fillId="7" borderId="16" xfId="0" applyNumberFormat="1" applyFont="1" applyFill="1" applyBorder="1" applyAlignment="1">
      <alignment wrapText="1"/>
    </xf>
    <xf numFmtId="43" fontId="21" fillId="0" borderId="21" xfId="2" applyFont="1" applyBorder="1"/>
    <xf numFmtId="4" fontId="4" fillId="5" borderId="0" xfId="0" applyNumberFormat="1" applyFont="1" applyFill="1" applyBorder="1" applyAlignment="1">
      <alignment wrapText="1"/>
    </xf>
    <xf numFmtId="43" fontId="21" fillId="5" borderId="0" xfId="2" applyFont="1" applyFill="1" applyBorder="1"/>
    <xf numFmtId="0" fontId="3" fillId="8" borderId="3" xfId="0" applyFont="1" applyFill="1" applyBorder="1" applyAlignment="1">
      <alignment horizontal="right" wrapText="1"/>
    </xf>
    <xf numFmtId="0" fontId="3" fillId="8" borderId="3" xfId="0" applyFont="1" applyFill="1" applyBorder="1" applyAlignment="1">
      <alignment wrapText="1"/>
    </xf>
    <xf numFmtId="4" fontId="3" fillId="8" borderId="3" xfId="0" applyNumberFormat="1" applyFont="1" applyFill="1" applyBorder="1" applyAlignment="1">
      <alignment horizontal="right" wrapText="1"/>
    </xf>
    <xf numFmtId="0" fontId="3" fillId="8" borderId="4" xfId="0" applyFont="1" applyFill="1" applyBorder="1" applyAlignment="1">
      <alignment horizontal="right" wrapText="1"/>
    </xf>
    <xf numFmtId="0" fontId="3" fillId="8" borderId="4" xfId="0" applyFont="1" applyFill="1" applyBorder="1" applyAlignment="1">
      <alignment wrapText="1"/>
    </xf>
    <xf numFmtId="0" fontId="3" fillId="8" borderId="4" xfId="0" applyFont="1" applyFill="1" applyBorder="1" applyAlignment="1">
      <alignment horizontal="right" wrapText="1"/>
    </xf>
    <xf numFmtId="4" fontId="4" fillId="7" borderId="16" xfId="0" applyNumberFormat="1" applyFont="1" applyFill="1" applyBorder="1" applyAlignment="1">
      <alignment horizontal="right" wrapText="1"/>
    </xf>
    <xf numFmtId="0" fontId="4" fillId="5" borderId="0" xfId="0" applyFont="1" applyFill="1" applyBorder="1" applyAlignment="1">
      <alignment horizontal="right" wrapText="1"/>
    </xf>
    <xf numFmtId="4" fontId="4" fillId="5" borderId="0" xfId="0" applyNumberFormat="1" applyFont="1" applyFill="1" applyBorder="1" applyAlignment="1">
      <alignment horizontal="right" wrapText="1"/>
    </xf>
    <xf numFmtId="0" fontId="3" fillId="8" borderId="3" xfId="0" applyFont="1" applyFill="1" applyBorder="1" applyAlignment="1">
      <alignment horizontal="right" wrapText="1"/>
    </xf>
    <xf numFmtId="0" fontId="3" fillId="8" borderId="5" xfId="0" applyFont="1" applyFill="1" applyBorder="1" applyAlignment="1">
      <alignment wrapText="1"/>
    </xf>
    <xf numFmtId="0" fontId="0" fillId="0" borderId="4" xfId="0" applyBorder="1"/>
    <xf numFmtId="0" fontId="3" fillId="8" borderId="22" xfId="0" applyFont="1" applyFill="1" applyBorder="1" applyAlignment="1">
      <alignment wrapText="1"/>
    </xf>
    <xf numFmtId="4" fontId="3" fillId="8" borderId="4" xfId="0" applyNumberFormat="1" applyFont="1" applyFill="1" applyBorder="1" applyAlignment="1">
      <alignment horizontal="right" wrapText="1"/>
    </xf>
    <xf numFmtId="0" fontId="4" fillId="3" borderId="21" xfId="0" applyFont="1" applyFill="1" applyBorder="1" applyAlignment="1">
      <alignment horizontal="right" wrapText="1"/>
    </xf>
    <xf numFmtId="4" fontId="37" fillId="0" borderId="16" xfId="0" applyNumberFormat="1" applyFont="1" applyBorder="1"/>
    <xf numFmtId="43" fontId="37" fillId="0" borderId="16" xfId="2" applyFont="1" applyBorder="1"/>
    <xf numFmtId="0" fontId="0" fillId="0" borderId="28" xfId="0" applyBorder="1"/>
    <xf numFmtId="0" fontId="4" fillId="3" borderId="29" xfId="0" applyFont="1" applyFill="1" applyBorder="1" applyAlignment="1">
      <alignment horizontal="right" wrapText="1"/>
    </xf>
    <xf numFmtId="4" fontId="13" fillId="0" borderId="29" xfId="0" applyNumberFormat="1" applyFont="1" applyBorder="1"/>
    <xf numFmtId="0" fontId="0" fillId="0" borderId="0" xfId="0" applyBorder="1" applyAlignment="1"/>
    <xf numFmtId="4" fontId="13" fillId="0" borderId="0" xfId="0" applyNumberFormat="1" applyFont="1" applyBorder="1"/>
    <xf numFmtId="0" fontId="4" fillId="7" borderId="3" xfId="0" applyFont="1" applyFill="1" applyBorder="1" applyAlignment="1">
      <alignment wrapText="1"/>
    </xf>
    <xf numFmtId="43" fontId="4" fillId="5" borderId="3" xfId="2" applyFont="1" applyFill="1" applyBorder="1" applyAlignment="1">
      <alignment wrapText="1"/>
    </xf>
    <xf numFmtId="43" fontId="3" fillId="5" borderId="3" xfId="2" applyFont="1" applyFill="1" applyBorder="1" applyAlignment="1">
      <alignment wrapText="1"/>
    </xf>
    <xf numFmtId="43" fontId="4" fillId="5" borderId="4" xfId="2" applyFont="1" applyFill="1" applyBorder="1" applyAlignment="1">
      <alignment wrapText="1"/>
    </xf>
    <xf numFmtId="4" fontId="4" fillId="5" borderId="16" xfId="0" applyNumberFormat="1" applyFont="1" applyFill="1" applyBorder="1" applyAlignment="1">
      <alignment wrapText="1"/>
    </xf>
    <xf numFmtId="0" fontId="37" fillId="3" borderId="0" xfId="0" applyFont="1" applyFill="1" applyBorder="1" applyAlignment="1">
      <alignment horizontal="right" wrapText="1"/>
    </xf>
    <xf numFmtId="4" fontId="37" fillId="0" borderId="0" xfId="0" applyNumberFormat="1" applyFont="1" applyBorder="1"/>
    <xf numFmtId="0" fontId="21" fillId="3" borderId="3" xfId="0" applyFont="1" applyFill="1" applyBorder="1" applyAlignment="1">
      <alignment horizontal="right" wrapText="1"/>
    </xf>
    <xf numFmtId="4" fontId="21" fillId="3" borderId="3" xfId="0" applyNumberFormat="1" applyFont="1" applyFill="1" applyBorder="1" applyAlignment="1">
      <alignment horizontal="right" wrapText="1"/>
    </xf>
    <xf numFmtId="4" fontId="21" fillId="8" borderId="3" xfId="0" applyNumberFormat="1" applyFont="1" applyFill="1" applyBorder="1" applyAlignment="1">
      <alignment horizontal="right" wrapText="1"/>
    </xf>
    <xf numFmtId="0" fontId="21" fillId="8" borderId="3" xfId="0" applyFont="1" applyFill="1" applyBorder="1" applyAlignment="1">
      <alignment horizontal="right" wrapText="1"/>
    </xf>
    <xf numFmtId="4" fontId="21" fillId="3" borderId="4" xfId="0" applyNumberFormat="1" applyFont="1" applyFill="1" applyBorder="1" applyAlignment="1">
      <alignment horizontal="right" wrapText="1"/>
    </xf>
    <xf numFmtId="0" fontId="37" fillId="3" borderId="15" xfId="0" applyFont="1" applyFill="1" applyBorder="1" applyAlignment="1">
      <alignment horizontal="right" wrapText="1"/>
    </xf>
    <xf numFmtId="0" fontId="37" fillId="3" borderId="16" xfId="0" applyFont="1" applyFill="1" applyBorder="1" applyAlignment="1">
      <alignment horizontal="right" wrapText="1"/>
    </xf>
    <xf numFmtId="4" fontId="21" fillId="0" borderId="4" xfId="0" applyNumberFormat="1" applyFont="1" applyBorder="1"/>
    <xf numFmtId="0" fontId="9" fillId="7" borderId="4" xfId="0" applyFont="1" applyFill="1" applyBorder="1" applyAlignment="1">
      <alignment horizontal="center" wrapText="1"/>
    </xf>
    <xf numFmtId="0" fontId="9" fillId="7" borderId="4" xfId="0" applyFont="1" applyFill="1" applyBorder="1" applyAlignment="1">
      <alignment wrapText="1"/>
    </xf>
    <xf numFmtId="4" fontId="21" fillId="8" borderId="4" xfId="0" applyNumberFormat="1" applyFont="1" applyFill="1" applyBorder="1" applyAlignment="1">
      <alignment horizontal="right" wrapText="1"/>
    </xf>
    <xf numFmtId="0" fontId="37" fillId="0" borderId="16" xfId="0" applyFont="1" applyBorder="1"/>
    <xf numFmtId="0" fontId="21" fillId="3" borderId="3" xfId="0" applyFont="1" applyFill="1" applyBorder="1" applyAlignment="1">
      <alignment horizontal="center" wrapText="1"/>
    </xf>
    <xf numFmtId="0" fontId="21" fillId="3" borderId="3" xfId="0" applyFont="1" applyFill="1" applyBorder="1" applyAlignment="1">
      <alignment wrapText="1"/>
    </xf>
    <xf numFmtId="0" fontId="37" fillId="3" borderId="28" xfId="0" applyFont="1" applyFill="1" applyBorder="1" applyAlignment="1">
      <alignment horizontal="right" wrapText="1"/>
    </xf>
    <xf numFmtId="0" fontId="37" fillId="3" borderId="29" xfId="0" applyFont="1" applyFill="1" applyBorder="1" applyAlignment="1">
      <alignment horizontal="right" wrapText="1"/>
    </xf>
    <xf numFmtId="4" fontId="37" fillId="0" borderId="29" xfId="0" applyNumberFormat="1" applyFont="1" applyBorder="1"/>
    <xf numFmtId="0" fontId="37" fillId="0" borderId="30" xfId="0" applyFont="1" applyBorder="1" applyAlignment="1">
      <alignment horizontal="right"/>
    </xf>
    <xf numFmtId="0" fontId="37" fillId="0" borderId="31" xfId="0" applyFont="1" applyBorder="1" applyAlignment="1">
      <alignment horizontal="right"/>
    </xf>
    <xf numFmtId="0" fontId="37" fillId="0" borderId="19" xfId="0" applyFont="1" applyBorder="1" applyAlignment="1">
      <alignment horizontal="right"/>
    </xf>
    <xf numFmtId="0" fontId="37" fillId="0" borderId="20" xfId="0" applyFont="1" applyBorder="1" applyAlignment="1">
      <alignment horizontal="right"/>
    </xf>
    <xf numFmtId="4" fontId="37" fillId="0" borderId="20" xfId="0" applyNumberFormat="1" applyFont="1" applyBorder="1"/>
    <xf numFmtId="0" fontId="7" fillId="0" borderId="0" xfId="0" applyFont="1" applyFill="1" applyAlignment="1"/>
    <xf numFmtId="0" fontId="0" fillId="0" borderId="0" xfId="0" applyFill="1" applyAlignment="1"/>
    <xf numFmtId="0" fontId="14" fillId="5" borderId="3" xfId="0" applyFont="1" applyFill="1" applyBorder="1"/>
    <xf numFmtId="0" fontId="37" fillId="3" borderId="3" xfId="0" applyFont="1" applyFill="1" applyBorder="1" applyAlignment="1">
      <alignment horizontal="right" wrapText="1"/>
    </xf>
    <xf numFmtId="4" fontId="13" fillId="5" borderId="3" xfId="0" applyNumberFormat="1" applyFont="1" applyFill="1" applyBorder="1"/>
    <xf numFmtId="0" fontId="21" fillId="3" borderId="4" xfId="0" applyFont="1" applyFill="1" applyBorder="1" applyAlignment="1">
      <alignment horizontal="right" wrapText="1"/>
    </xf>
    <xf numFmtId="0" fontId="21" fillId="3" borderId="4" xfId="0" applyFont="1" applyFill="1" applyBorder="1" applyAlignment="1">
      <alignment horizontal="center" wrapText="1"/>
    </xf>
    <xf numFmtId="0" fontId="21" fillId="3" borderId="4" xfId="0" applyFont="1" applyFill="1" applyBorder="1" applyAlignment="1">
      <alignment wrapText="1"/>
    </xf>
    <xf numFmtId="4" fontId="37" fillId="7" borderId="16" xfId="0" applyNumberFormat="1" applyFont="1" applyFill="1" applyBorder="1" applyAlignment="1">
      <alignment horizontal="right" wrapText="1"/>
    </xf>
    <xf numFmtId="0" fontId="14" fillId="0" borderId="16" xfId="0" applyFont="1" applyBorder="1"/>
    <xf numFmtId="0" fontId="37" fillId="5" borderId="0" xfId="0" applyFont="1" applyFill="1" applyBorder="1" applyAlignment="1">
      <alignment horizontal="right" wrapText="1"/>
    </xf>
    <xf numFmtId="4" fontId="37" fillId="5" borderId="0" xfId="0" applyNumberFormat="1" applyFont="1" applyFill="1" applyBorder="1" applyAlignment="1">
      <alignment horizontal="right" wrapText="1"/>
    </xf>
    <xf numFmtId="0" fontId="14" fillId="5" borderId="0" xfId="0" applyFont="1" applyFill="1" applyBorder="1"/>
    <xf numFmtId="0" fontId="37" fillId="7" borderId="3" xfId="0" applyFont="1" applyFill="1" applyBorder="1" applyAlignment="1">
      <alignment wrapText="1"/>
    </xf>
    <xf numFmtId="0" fontId="37" fillId="7" borderId="16" xfId="0" applyFont="1" applyFill="1" applyBorder="1" applyAlignment="1">
      <alignment horizontal="right" wrapText="1"/>
    </xf>
    <xf numFmtId="0" fontId="21" fillId="8" borderId="4" xfId="0" applyFont="1" applyFill="1" applyBorder="1" applyAlignment="1">
      <alignment horizontal="right" wrapText="1"/>
    </xf>
    <xf numFmtId="0" fontId="21" fillId="8" borderId="4" xfId="0" applyFont="1" applyFill="1" applyBorder="1" applyAlignment="1">
      <alignment wrapText="1"/>
    </xf>
    <xf numFmtId="0" fontId="21" fillId="8" borderId="3" xfId="0" applyFont="1" applyFill="1" applyBorder="1" applyAlignment="1">
      <alignment horizontal="right" wrapText="1"/>
    </xf>
    <xf numFmtId="0" fontId="21" fillId="8" borderId="3" xfId="0" applyFont="1" applyFill="1" applyBorder="1" applyAlignment="1">
      <alignment wrapText="1"/>
    </xf>
    <xf numFmtId="0" fontId="21" fillId="8" borderId="4" xfId="0" applyFont="1" applyFill="1" applyBorder="1" applyAlignment="1">
      <alignment horizontal="right" wrapText="1"/>
    </xf>
    <xf numFmtId="0" fontId="9" fillId="5" borderId="3" xfId="0" applyFont="1" applyFill="1" applyBorder="1" applyAlignment="1">
      <alignment wrapText="1"/>
    </xf>
    <xf numFmtId="0" fontId="0" fillId="5" borderId="0" xfId="0" applyFill="1" applyBorder="1"/>
    <xf numFmtId="0" fontId="4" fillId="7" borderId="3" xfId="0" applyFont="1" applyFill="1" applyBorder="1" applyAlignment="1">
      <alignment wrapText="1"/>
    </xf>
    <xf numFmtId="0" fontId="4" fillId="7" borderId="16" xfId="0" applyFont="1" applyFill="1" applyBorder="1" applyAlignment="1">
      <alignment horizontal="right" wrapText="1"/>
    </xf>
    <xf numFmtId="43" fontId="13" fillId="5" borderId="0" xfId="0" applyNumberFormat="1" applyFont="1" applyFill="1" applyBorder="1"/>
    <xf numFmtId="4" fontId="13" fillId="0" borderId="16" xfId="0" applyNumberFormat="1" applyFont="1" applyBorder="1"/>
    <xf numFmtId="0" fontId="38" fillId="0" borderId="0" xfId="0" applyFont="1"/>
    <xf numFmtId="0" fontId="39" fillId="0" borderId="0" xfId="0" applyFont="1"/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 wrapText="1"/>
    </xf>
    <xf numFmtId="0" fontId="41" fillId="0" borderId="3" xfId="0" applyFont="1" applyBorder="1"/>
    <xf numFmtId="43" fontId="38" fillId="0" borderId="3" xfId="2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43" fontId="42" fillId="0" borderId="3" xfId="2" applyFont="1" applyBorder="1" applyAlignment="1">
      <alignment horizontal="center"/>
    </xf>
    <xf numFmtId="43" fontId="25" fillId="0" borderId="3" xfId="2" applyFont="1" applyBorder="1" applyAlignment="1">
      <alignment horizontal="center" wrapText="1"/>
    </xf>
    <xf numFmtId="43" fontId="42" fillId="0" borderId="0" xfId="2" applyFont="1" applyBorder="1" applyAlignment="1">
      <alignment horizontal="center" vertical="top"/>
    </xf>
    <xf numFmtId="0" fontId="43" fillId="0" borderId="3" xfId="0" applyFont="1" applyBorder="1"/>
    <xf numFmtId="43" fontId="25" fillId="0" borderId="3" xfId="2" applyFont="1" applyBorder="1" applyAlignment="1">
      <alignment horizontal="center"/>
    </xf>
    <xf numFmtId="43" fontId="38" fillId="0" borderId="3" xfId="2" applyFont="1" applyBorder="1" applyAlignment="1">
      <alignment horizontal="center" wrapText="1"/>
    </xf>
    <xf numFmtId="43" fontId="38" fillId="0" borderId="0" xfId="2" applyFont="1" applyBorder="1" applyAlignment="1">
      <alignment horizontal="center" wrapText="1"/>
    </xf>
    <xf numFmtId="43" fontId="17" fillId="0" borderId="3" xfId="2" applyFont="1" applyBorder="1" applyAlignment="1">
      <alignment horizontal="center" wrapText="1"/>
    </xf>
    <xf numFmtId="0" fontId="41" fillId="0" borderId="3" xfId="0" applyFont="1" applyBorder="1" applyAlignment="1">
      <alignment horizontal="left" wrapText="1"/>
    </xf>
    <xf numFmtId="0" fontId="44" fillId="0" borderId="3" xfId="0" applyFont="1" applyBorder="1"/>
    <xf numFmtId="43" fontId="45" fillId="0" borderId="3" xfId="2" applyNumberFormat="1" applyFont="1" applyBorder="1" applyAlignment="1">
      <alignment horizontal="center"/>
    </xf>
    <xf numFmtId="43" fontId="46" fillId="0" borderId="3" xfId="2" applyFont="1" applyBorder="1" applyAlignment="1">
      <alignment horizontal="center" wrapText="1"/>
    </xf>
    <xf numFmtId="43" fontId="0" fillId="0" borderId="0" xfId="2" applyFont="1"/>
    <xf numFmtId="43" fontId="0" fillId="0" borderId="0" xfId="0" applyNumberFormat="1" applyBorder="1"/>
    <xf numFmtId="0" fontId="47" fillId="0" borderId="3" xfId="0" applyFont="1" applyBorder="1"/>
    <xf numFmtId="0" fontId="39" fillId="0" borderId="3" xfId="0" applyFont="1" applyBorder="1"/>
    <xf numFmtId="0" fontId="39" fillId="0" borderId="5" xfId="0" applyFont="1" applyBorder="1"/>
    <xf numFmtId="43" fontId="39" fillId="0" borderId="5" xfId="0" applyNumberFormat="1" applyFont="1" applyBorder="1" applyAlignment="1">
      <alignment horizontal="center" vertical="top"/>
    </xf>
    <xf numFmtId="43" fontId="39" fillId="0" borderId="13" xfId="0" applyNumberFormat="1" applyFont="1" applyBorder="1" applyAlignment="1">
      <alignment horizontal="center" vertical="top"/>
    </xf>
    <xf numFmtId="43" fontId="39" fillId="0" borderId="6" xfId="0" applyNumberFormat="1" applyFont="1" applyBorder="1" applyAlignment="1"/>
    <xf numFmtId="43" fontId="0" fillId="0" borderId="0" xfId="0" applyNumberFormat="1"/>
    <xf numFmtId="0" fontId="48" fillId="0" borderId="0" xfId="0" applyFont="1"/>
    <xf numFmtId="43" fontId="48" fillId="0" borderId="0" xfId="2" applyFont="1"/>
    <xf numFmtId="0" fontId="1" fillId="0" borderId="0" xfId="0" applyNumberFormat="1" applyFont="1" applyBorder="1"/>
    <xf numFmtId="0" fontId="0" fillId="0" borderId="0" xfId="0" applyAlignment="1">
      <alignment horizontal="center"/>
    </xf>
  </cellXfs>
  <cellStyles count="4">
    <cellStyle name="Comma" xfId="2" builtinId="3"/>
    <cellStyle name="Normal" xfId="0" builtinId="0"/>
    <cellStyle name="Normal 2" xfId="3"/>
    <cellStyle name="Normal_Sheet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504825</xdr:colOff>
      <xdr:row>34</xdr:row>
      <xdr:rowOff>76200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20025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verhead%20co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OVERHEAD%20RE-OEDERE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etails%20of%20pooled%20fund%20under%20Special%20programm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SUMMARY%20ALLOCATION%20OF%20POOLED%20FUNDS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ETAILS%20OF%20POOLED%20FUND%20UNDER%20CAPIT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or%20Printing/2015%20re-ordered/Breackdown%20of%20special%20programm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or%20Printing/2015%20re-ordered/special%20programme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or%20Printing/2015%20re-ordered/overhead%20cost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or%20Printing/2015%20re-ordered/Revenue%20Break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 HEAD POOLED FUND"/>
      <sheetName val="OVER HEAD DETAIL"/>
      <sheetName val="Sheet1"/>
    </sheetNames>
    <sheetDataSet>
      <sheetData sheetId="0">
        <row r="153">
          <cell r="F153">
            <v>285500000</v>
          </cell>
        </row>
      </sheetData>
      <sheetData sheetId="1">
        <row r="21">
          <cell r="F21">
            <v>14000000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head cost"/>
      <sheetName val="NEW PERSONNEL"/>
    </sheetNames>
    <sheetDataSet>
      <sheetData sheetId="0" refreshError="1"/>
      <sheetData sheetId="1" refreshError="1">
        <row r="87">
          <cell r="G87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8">
          <cell r="H38">
            <v>960500000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urrent"/>
      <sheetName val="capital"/>
    </sheetNames>
    <sheetDataSet>
      <sheetData sheetId="0">
        <row r="23">
          <cell r="D23">
            <v>1246000000</v>
          </cell>
        </row>
      </sheetData>
      <sheetData sheetId="1">
        <row r="12">
          <cell r="D12">
            <v>1715000000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"/>
    </sheetNames>
    <sheetDataSet>
      <sheetData sheetId="0">
        <row r="19">
          <cell r="H19">
            <v>1715000000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2">
          <cell r="E22">
            <v>281500000</v>
          </cell>
        </row>
        <row r="90">
          <cell r="E90">
            <v>25000000</v>
          </cell>
        </row>
        <row r="121">
          <cell r="E121">
            <v>4000000</v>
          </cell>
        </row>
        <row r="213">
          <cell r="E213">
            <v>590000000</v>
          </cell>
        </row>
        <row r="238">
          <cell r="E238">
            <v>15000000</v>
          </cell>
        </row>
        <row r="277">
          <cell r="E277">
            <v>28000000</v>
          </cell>
        </row>
        <row r="337">
          <cell r="E337">
            <v>10000000</v>
          </cell>
        </row>
        <row r="385">
          <cell r="E385">
            <v>1000000</v>
          </cell>
        </row>
        <row r="435">
          <cell r="E435">
            <v>250000000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2">
          <cell r="F22">
            <v>103500000</v>
          </cell>
        </row>
        <row r="49">
          <cell r="F49">
            <v>1500000</v>
          </cell>
        </row>
        <row r="325">
          <cell r="F325">
            <v>15000000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 HEAD POOLED FUND"/>
      <sheetName val="OVER HEAD DETAIL"/>
      <sheetName val="Sheet1"/>
    </sheetNames>
    <sheetDataSet>
      <sheetData sheetId="0" refreshError="1"/>
      <sheetData sheetId="1">
        <row r="21">
          <cell r="E21">
            <v>14000000</v>
          </cell>
        </row>
        <row r="55">
          <cell r="E55">
            <v>10000000</v>
          </cell>
        </row>
        <row r="87">
          <cell r="E87">
            <v>1000000</v>
          </cell>
        </row>
      </sheetData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9">
          <cell r="E39">
            <v>2300000000</v>
          </cell>
        </row>
        <row r="85">
          <cell r="E85">
            <v>700000000</v>
          </cell>
        </row>
        <row r="160">
          <cell r="E160">
            <v>3000000000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topLeftCell="A2" workbookViewId="0">
      <selection activeCell="E11" sqref="E11"/>
    </sheetView>
  </sheetViews>
  <sheetFormatPr defaultRowHeight="15" x14ac:dyDescent="0.25"/>
  <cols>
    <col min="1" max="1" width="5.7109375" style="72" customWidth="1"/>
    <col min="2" max="2" width="65.85546875" style="1" customWidth="1"/>
    <col min="3" max="3" width="32.7109375" style="1" customWidth="1"/>
    <col min="4" max="4" width="9.140625" style="1"/>
    <col min="5" max="5" width="13.85546875" style="1" bestFit="1" customWidth="1"/>
    <col min="6" max="16384" width="9.140625" style="1"/>
  </cols>
  <sheetData>
    <row r="1" spans="1:4" ht="27.75" customHeight="1" x14ac:dyDescent="0.25">
      <c r="A1" s="52" t="s">
        <v>139</v>
      </c>
      <c r="B1" s="52"/>
      <c r="C1" s="52"/>
      <c r="D1" s="4"/>
    </row>
    <row r="2" spans="1:4" ht="30" customHeight="1" x14ac:dyDescent="0.25">
      <c r="A2" s="53" t="s">
        <v>328</v>
      </c>
      <c r="B2" s="53"/>
      <c r="C2" s="53"/>
      <c r="D2" s="4"/>
    </row>
    <row r="3" spans="1:4" ht="22.5" customHeight="1" thickBot="1" x14ac:dyDescent="0.3">
      <c r="A3" s="54" t="s">
        <v>329</v>
      </c>
      <c r="B3" s="55"/>
      <c r="C3" s="55"/>
      <c r="D3" s="4"/>
    </row>
    <row r="4" spans="1:4" ht="27" customHeight="1" thickBot="1" x14ac:dyDescent="0.3">
      <c r="A4" s="56" t="s">
        <v>0</v>
      </c>
      <c r="B4" s="57" t="s">
        <v>330</v>
      </c>
      <c r="C4" s="58" t="s">
        <v>331</v>
      </c>
      <c r="D4" s="4"/>
    </row>
    <row r="5" spans="1:4" ht="30" customHeight="1" x14ac:dyDescent="0.25">
      <c r="A5" s="59">
        <v>1</v>
      </c>
      <c r="B5" s="60" t="s">
        <v>332</v>
      </c>
      <c r="C5" s="61">
        <f>'[1]OVER HEAD POOLED FUND'!$F$153</f>
        <v>285500000</v>
      </c>
      <c r="D5" s="4"/>
    </row>
    <row r="6" spans="1:4" ht="27" customHeight="1" x14ac:dyDescent="0.25">
      <c r="A6" s="62">
        <v>2</v>
      </c>
      <c r="B6" s="63" t="s">
        <v>333</v>
      </c>
      <c r="C6" s="64">
        <f>'[2]NEW PERSONNEL'!$G$87</f>
        <v>0</v>
      </c>
      <c r="D6" s="4"/>
    </row>
    <row r="7" spans="1:4" ht="27" customHeight="1" x14ac:dyDescent="0.25">
      <c r="A7" s="62">
        <v>3</v>
      </c>
      <c r="B7" s="63" t="s">
        <v>334</v>
      </c>
      <c r="C7" s="64">
        <f>[3]Sheet1!$H$38</f>
        <v>960500000</v>
      </c>
      <c r="D7" s="4"/>
    </row>
    <row r="8" spans="1:4" s="68" customFormat="1" ht="24" customHeight="1" x14ac:dyDescent="0.2">
      <c r="A8" s="65"/>
      <c r="B8" s="66" t="s">
        <v>335</v>
      </c>
      <c r="C8" s="66">
        <f>SUM(C5:C7)</f>
        <v>1246000000</v>
      </c>
      <c r="D8" s="67"/>
    </row>
    <row r="9" spans="1:4" ht="24.75" customHeight="1" x14ac:dyDescent="0.25">
      <c r="A9" s="62">
        <v>4</v>
      </c>
      <c r="B9" s="63" t="s">
        <v>336</v>
      </c>
      <c r="C9" s="66">
        <f>[4]recurrent!$D$23</f>
        <v>1246000000</v>
      </c>
      <c r="D9" s="4"/>
    </row>
    <row r="10" spans="1:4" x14ac:dyDescent="0.25">
      <c r="A10" s="69"/>
      <c r="B10" s="70" t="s">
        <v>337</v>
      </c>
      <c r="C10" s="71">
        <f>C8-C9</f>
        <v>0</v>
      </c>
      <c r="D10" s="4"/>
    </row>
    <row r="11" spans="1:4" x14ac:dyDescent="0.25">
      <c r="B11" s="73"/>
      <c r="C11" s="4"/>
      <c r="D11" s="4"/>
    </row>
    <row r="12" spans="1:4" x14ac:dyDescent="0.25">
      <c r="B12" s="4"/>
      <c r="C12" s="4"/>
      <c r="D12" s="4"/>
    </row>
    <row r="13" spans="1:4" ht="12.75" customHeight="1" thickBot="1" x14ac:dyDescent="0.3">
      <c r="A13" s="54" t="s">
        <v>338</v>
      </c>
      <c r="B13" s="55"/>
      <c r="C13" s="55"/>
      <c r="D13" s="4"/>
    </row>
    <row r="14" spans="1:4" ht="27.75" customHeight="1" thickBot="1" x14ac:dyDescent="0.3">
      <c r="A14" s="56" t="s">
        <v>0</v>
      </c>
      <c r="B14" s="57" t="s">
        <v>330</v>
      </c>
      <c r="C14" s="58" t="s">
        <v>331</v>
      </c>
      <c r="D14" s="4"/>
    </row>
    <row r="15" spans="1:4" ht="27" customHeight="1" x14ac:dyDescent="0.25">
      <c r="A15" s="59">
        <v>1</v>
      </c>
      <c r="B15" s="60" t="s">
        <v>339</v>
      </c>
      <c r="C15" s="61">
        <f>[5]capital!$H$19</f>
        <v>1715000000</v>
      </c>
      <c r="D15" s="4"/>
    </row>
    <row r="16" spans="1:4" ht="26.25" customHeight="1" x14ac:dyDescent="0.25">
      <c r="A16" s="62">
        <v>2</v>
      </c>
      <c r="B16" s="60" t="s">
        <v>340</v>
      </c>
      <c r="C16" s="66">
        <f>[4]capital!$D$12</f>
        <v>1715000000</v>
      </c>
      <c r="D16" s="4"/>
    </row>
    <row r="17" spans="1:4" x14ac:dyDescent="0.25">
      <c r="A17" s="65"/>
      <c r="B17" s="66" t="s">
        <v>337</v>
      </c>
      <c r="C17" s="74">
        <f>C15-C16</f>
        <v>0</v>
      </c>
      <c r="D17" s="4"/>
    </row>
    <row r="18" spans="1:4" x14ac:dyDescent="0.25">
      <c r="A18" s="75"/>
      <c r="B18" s="76"/>
      <c r="C18" s="77"/>
      <c r="D18" s="4"/>
    </row>
    <row r="19" spans="1:4" x14ac:dyDescent="0.25">
      <c r="A19" s="78"/>
      <c r="B19" s="79"/>
      <c r="C19" s="80"/>
      <c r="D19" s="4"/>
    </row>
    <row r="20" spans="1:4" x14ac:dyDescent="0.25">
      <c r="B20" s="4"/>
      <c r="C20" s="4"/>
      <c r="D20" s="4"/>
    </row>
    <row r="21" spans="1:4" x14ac:dyDescent="0.25">
      <c r="A21" s="54"/>
      <c r="B21" s="55"/>
      <c r="C21" s="55"/>
      <c r="D21" s="4"/>
    </row>
    <row r="22" spans="1:4" x14ac:dyDescent="0.25">
      <c r="A22" s="81"/>
      <c r="B22" s="82"/>
      <c r="C22" s="82"/>
      <c r="D22" s="4"/>
    </row>
    <row r="23" spans="1:4" x14ac:dyDescent="0.25">
      <c r="A23" s="75"/>
      <c r="B23" s="83"/>
      <c r="C23" s="84"/>
      <c r="D23" s="4"/>
    </row>
    <row r="24" spans="1:4" x14ac:dyDescent="0.25">
      <c r="A24" s="75"/>
      <c r="B24" s="83"/>
      <c r="C24" s="77"/>
      <c r="D24" s="4"/>
    </row>
    <row r="25" spans="1:4" x14ac:dyDescent="0.25">
      <c r="A25" s="81"/>
      <c r="B25" s="85">
        <v>8</v>
      </c>
      <c r="C25" s="86"/>
      <c r="D25" s="4"/>
    </row>
    <row r="26" spans="1:4" x14ac:dyDescent="0.25">
      <c r="A26" s="78"/>
      <c r="B26" s="79"/>
      <c r="C26" s="79"/>
      <c r="D26" s="4"/>
    </row>
    <row r="27" spans="1:4" x14ac:dyDescent="0.25">
      <c r="A27" s="78"/>
      <c r="B27" s="87"/>
      <c r="C27" s="87"/>
    </row>
    <row r="29" spans="1:4" x14ac:dyDescent="0.25">
      <c r="A29" s="78"/>
      <c r="B29" s="87"/>
      <c r="C29" s="87"/>
    </row>
    <row r="30" spans="1:4" ht="23.25" customHeight="1" x14ac:dyDescent="0.25">
      <c r="A30" s="52"/>
      <c r="B30" s="52"/>
      <c r="C30" s="52"/>
    </row>
    <row r="31" spans="1:4" ht="23.25" customHeight="1" x14ac:dyDescent="0.25">
      <c r="A31" s="53"/>
      <c r="B31" s="53"/>
      <c r="C31" s="53"/>
    </row>
    <row r="32" spans="1:4" ht="21.75" customHeight="1" x14ac:dyDescent="0.25">
      <c r="A32" s="54"/>
      <c r="B32" s="55"/>
      <c r="C32" s="55"/>
    </row>
    <row r="33" spans="1:4" ht="30" customHeight="1" x14ac:dyDescent="0.25">
      <c r="A33" s="81"/>
      <c r="B33" s="82"/>
      <c r="C33" s="82"/>
    </row>
    <row r="34" spans="1:4" ht="29.25" customHeight="1" x14ac:dyDescent="0.25">
      <c r="A34" s="75"/>
      <c r="B34" s="83"/>
      <c r="C34" s="84"/>
    </row>
    <row r="35" spans="1:4" ht="26.25" customHeight="1" x14ac:dyDescent="0.25">
      <c r="A35" s="75"/>
      <c r="B35" s="83"/>
      <c r="C35" s="88"/>
    </row>
    <row r="36" spans="1:4" ht="26.25" customHeight="1" x14ac:dyDescent="0.25">
      <c r="A36" s="75"/>
      <c r="B36" s="83"/>
      <c r="C36" s="89"/>
    </row>
    <row r="37" spans="1:4" ht="26.25" customHeight="1" x14ac:dyDescent="0.25">
      <c r="A37" s="81"/>
      <c r="B37" s="77"/>
      <c r="C37" s="77"/>
    </row>
    <row r="38" spans="1:4" x14ac:dyDescent="0.25">
      <c r="A38" s="75"/>
      <c r="B38" s="83"/>
      <c r="C38" s="77"/>
    </row>
    <row r="39" spans="1:4" x14ac:dyDescent="0.25">
      <c r="A39" s="78"/>
      <c r="B39" s="79"/>
      <c r="C39" s="80"/>
    </row>
    <row r="40" spans="1:4" x14ac:dyDescent="0.25">
      <c r="A40" s="78"/>
      <c r="B40" s="90"/>
      <c r="C40" s="87"/>
    </row>
    <row r="41" spans="1:4" x14ac:dyDescent="0.25">
      <c r="B41" s="91"/>
    </row>
    <row r="42" spans="1:4" x14ac:dyDescent="0.25">
      <c r="C42" s="4"/>
    </row>
    <row r="43" spans="1:4" x14ac:dyDescent="0.25">
      <c r="C43" s="4"/>
    </row>
    <row r="44" spans="1:4" x14ac:dyDescent="0.25">
      <c r="C44" s="4"/>
    </row>
    <row r="45" spans="1:4" x14ac:dyDescent="0.25">
      <c r="C45" s="4"/>
    </row>
    <row r="46" spans="1:4" x14ac:dyDescent="0.25">
      <c r="C46" s="4"/>
    </row>
    <row r="47" spans="1:4" x14ac:dyDescent="0.25">
      <c r="C47" s="4"/>
      <c r="D47" s="92"/>
    </row>
    <row r="48" spans="1:4" x14ac:dyDescent="0.25">
      <c r="C48" s="4"/>
      <c r="D48" s="92"/>
    </row>
    <row r="49" spans="2:4" x14ac:dyDescent="0.25">
      <c r="C49" s="4"/>
      <c r="D49" s="92"/>
    </row>
    <row r="50" spans="2:4" x14ac:dyDescent="0.25">
      <c r="C50" s="4"/>
      <c r="D50" s="92"/>
    </row>
    <row r="51" spans="2:4" x14ac:dyDescent="0.25">
      <c r="C51" s="4"/>
      <c r="D51" s="92"/>
    </row>
    <row r="52" spans="2:4" ht="25.5" customHeight="1" x14ac:dyDescent="0.25">
      <c r="C52" s="4"/>
      <c r="D52" s="92"/>
    </row>
    <row r="53" spans="2:4" ht="27" customHeight="1" x14ac:dyDescent="0.25">
      <c r="C53" s="4"/>
      <c r="D53" s="92"/>
    </row>
    <row r="54" spans="2:4" ht="32.25" customHeight="1" x14ac:dyDescent="0.25">
      <c r="D54" s="92"/>
    </row>
    <row r="55" spans="2:4" x14ac:dyDescent="0.25">
      <c r="B55" s="92"/>
      <c r="C55" s="92"/>
      <c r="D55" s="92"/>
    </row>
    <row r="56" spans="2:4" x14ac:dyDescent="0.25">
      <c r="B56" s="92"/>
      <c r="C56" s="92"/>
      <c r="D56" s="92"/>
    </row>
    <row r="57" spans="2:4" x14ac:dyDescent="0.25">
      <c r="B57" s="92"/>
      <c r="C57" s="92"/>
      <c r="D57" s="92"/>
    </row>
    <row r="58" spans="2:4" x14ac:dyDescent="0.25">
      <c r="B58" s="92"/>
      <c r="C58" s="92"/>
      <c r="D58" s="92"/>
    </row>
    <row r="59" spans="2:4" x14ac:dyDescent="0.25">
      <c r="B59" s="92"/>
      <c r="C59" s="92"/>
      <c r="D59" s="92"/>
    </row>
    <row r="60" spans="2:4" x14ac:dyDescent="0.25">
      <c r="B60" s="92"/>
      <c r="C60" s="92"/>
      <c r="D60" s="92"/>
    </row>
    <row r="61" spans="2:4" x14ac:dyDescent="0.25">
      <c r="B61" s="92"/>
      <c r="C61" s="92"/>
      <c r="D61" s="92"/>
    </row>
    <row r="62" spans="2:4" x14ac:dyDescent="0.25">
      <c r="B62" s="92"/>
      <c r="C62" s="92"/>
      <c r="D62" s="92"/>
    </row>
    <row r="63" spans="2:4" x14ac:dyDescent="0.25">
      <c r="B63" s="92"/>
      <c r="C63" s="92"/>
      <c r="D63" s="92"/>
    </row>
    <row r="64" spans="2:4" x14ac:dyDescent="0.25">
      <c r="B64" s="92"/>
      <c r="C64" s="92"/>
      <c r="D64" s="92"/>
    </row>
    <row r="65" spans="2:4" x14ac:dyDescent="0.25">
      <c r="B65" s="92"/>
      <c r="C65" s="92"/>
      <c r="D65" s="92"/>
    </row>
    <row r="66" spans="2:4" x14ac:dyDescent="0.25">
      <c r="B66" s="92"/>
      <c r="C66" s="92"/>
      <c r="D66" s="92"/>
    </row>
    <row r="67" spans="2:4" x14ac:dyDescent="0.25">
      <c r="B67" s="92"/>
      <c r="C67" s="92"/>
      <c r="D67" s="92"/>
    </row>
    <row r="68" spans="2:4" x14ac:dyDescent="0.25">
      <c r="B68" s="92"/>
      <c r="C68" s="92"/>
      <c r="D68" s="92"/>
    </row>
    <row r="69" spans="2:4" x14ac:dyDescent="0.25">
      <c r="B69" s="92"/>
      <c r="C69" s="92"/>
      <c r="D69" s="92"/>
    </row>
    <row r="70" spans="2:4" x14ac:dyDescent="0.25">
      <c r="B70" s="92"/>
      <c r="C70" s="92"/>
      <c r="D70" s="92"/>
    </row>
    <row r="71" spans="2:4" x14ac:dyDescent="0.25">
      <c r="B71" s="92"/>
      <c r="C71" s="92"/>
      <c r="D71" s="92"/>
    </row>
    <row r="72" spans="2:4" x14ac:dyDescent="0.25">
      <c r="B72" s="92"/>
      <c r="C72" s="92"/>
      <c r="D72" s="92"/>
    </row>
    <row r="73" spans="2:4" x14ac:dyDescent="0.25">
      <c r="B73" s="92"/>
      <c r="C73" s="92"/>
      <c r="D73" s="92"/>
    </row>
    <row r="74" spans="2:4" x14ac:dyDescent="0.25">
      <c r="B74" s="92"/>
      <c r="C74" s="92"/>
      <c r="D74" s="92"/>
    </row>
    <row r="75" spans="2:4" x14ac:dyDescent="0.25">
      <c r="B75" s="92"/>
      <c r="C75" s="92"/>
      <c r="D75" s="92"/>
    </row>
    <row r="76" spans="2:4" x14ac:dyDescent="0.25">
      <c r="B76" s="92"/>
      <c r="C76" s="92"/>
      <c r="D76" s="92"/>
    </row>
    <row r="77" spans="2:4" x14ac:dyDescent="0.25">
      <c r="B77" s="92"/>
      <c r="C77" s="92"/>
      <c r="D77" s="92"/>
    </row>
    <row r="78" spans="2:4" x14ac:dyDescent="0.25">
      <c r="B78" s="92"/>
      <c r="C78" s="92"/>
      <c r="D78" s="92"/>
    </row>
    <row r="79" spans="2:4" x14ac:dyDescent="0.25">
      <c r="B79" s="92"/>
      <c r="C79" s="92"/>
      <c r="D79" s="92"/>
    </row>
    <row r="80" spans="2:4" x14ac:dyDescent="0.25">
      <c r="B80" s="92"/>
      <c r="C80" s="92"/>
      <c r="D80" s="92"/>
    </row>
    <row r="81" spans="2:4" x14ac:dyDescent="0.25">
      <c r="B81" s="92"/>
      <c r="C81" s="92"/>
      <c r="D81" s="92"/>
    </row>
    <row r="82" spans="2:4" x14ac:dyDescent="0.25">
      <c r="B82" s="92"/>
      <c r="C82" s="92"/>
      <c r="D82" s="92"/>
    </row>
    <row r="83" spans="2:4" x14ac:dyDescent="0.25">
      <c r="B83" s="92"/>
      <c r="C83" s="92"/>
      <c r="D83" s="92"/>
    </row>
    <row r="84" spans="2:4" x14ac:dyDescent="0.25">
      <c r="B84" s="92"/>
      <c r="C84" s="92"/>
      <c r="D84" s="92"/>
    </row>
    <row r="85" spans="2:4" x14ac:dyDescent="0.25">
      <c r="B85" s="92"/>
      <c r="C85" s="92"/>
      <c r="D85" s="92"/>
    </row>
    <row r="86" spans="2:4" x14ac:dyDescent="0.25">
      <c r="B86" s="92"/>
      <c r="C86" s="92"/>
      <c r="D86" s="92"/>
    </row>
    <row r="87" spans="2:4" x14ac:dyDescent="0.25">
      <c r="B87" s="92"/>
      <c r="C87" s="92"/>
      <c r="D87" s="92"/>
    </row>
    <row r="88" spans="2:4" x14ac:dyDescent="0.25">
      <c r="B88" s="92"/>
      <c r="C88" s="92"/>
      <c r="D88" s="92"/>
    </row>
    <row r="89" spans="2:4" x14ac:dyDescent="0.25">
      <c r="B89" s="92"/>
      <c r="C89" s="92"/>
      <c r="D89" s="92"/>
    </row>
    <row r="90" spans="2:4" x14ac:dyDescent="0.25">
      <c r="B90" s="92"/>
      <c r="C90" s="92"/>
      <c r="D90" s="92"/>
    </row>
    <row r="91" spans="2:4" x14ac:dyDescent="0.25">
      <c r="B91" s="92"/>
      <c r="C91" s="92"/>
      <c r="D91" s="92"/>
    </row>
    <row r="92" spans="2:4" x14ac:dyDescent="0.25">
      <c r="B92" s="92"/>
      <c r="C92" s="92"/>
      <c r="D92" s="92"/>
    </row>
  </sheetData>
  <mergeCells count="4">
    <mergeCell ref="A1:C1"/>
    <mergeCell ref="A2:C2"/>
    <mergeCell ref="A30:C30"/>
    <mergeCell ref="A31:C3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opLeftCell="A11" workbookViewId="0">
      <selection activeCell="D24" sqref="D24"/>
    </sheetView>
  </sheetViews>
  <sheetFormatPr defaultRowHeight="15" x14ac:dyDescent="0.25"/>
  <cols>
    <col min="1" max="1" width="5" style="1" customWidth="1"/>
    <col min="2" max="2" width="40.140625" style="1" customWidth="1"/>
    <col min="3" max="3" width="6" style="1" customWidth="1"/>
    <col min="4" max="4" width="20.85546875" style="1" customWidth="1"/>
    <col min="5" max="5" width="6.5703125" style="1" customWidth="1"/>
    <col min="6" max="6" width="21.42578125" style="1" customWidth="1"/>
    <col min="7" max="7" width="6.28515625" style="1" customWidth="1"/>
    <col min="8" max="8" width="15.28515625" style="1" customWidth="1"/>
    <col min="9" max="9" width="15.28515625" style="1" bestFit="1" customWidth="1"/>
    <col min="10" max="10" width="24.7109375" style="1" customWidth="1"/>
    <col min="11" max="16384" width="9.140625" style="1"/>
  </cols>
  <sheetData>
    <row r="1" spans="1:10" ht="17.25" x14ac:dyDescent="0.3">
      <c r="B1" s="436" t="s">
        <v>872</v>
      </c>
      <c r="C1" s="436"/>
    </row>
    <row r="2" spans="1:10" ht="17.25" x14ac:dyDescent="0.3">
      <c r="B2" s="436" t="s">
        <v>873</v>
      </c>
      <c r="C2" s="436"/>
    </row>
    <row r="3" spans="1:10" ht="17.25" x14ac:dyDescent="0.3">
      <c r="B3" s="437" t="s">
        <v>874</v>
      </c>
      <c r="C3" s="437"/>
    </row>
    <row r="4" spans="1:10" ht="17.25" x14ac:dyDescent="0.3">
      <c r="B4" s="437" t="s">
        <v>875</v>
      </c>
      <c r="C4" s="437"/>
    </row>
    <row r="5" spans="1:10" ht="30" x14ac:dyDescent="0.25">
      <c r="A5" s="438" t="s">
        <v>0</v>
      </c>
      <c r="B5" s="438" t="s">
        <v>876</v>
      </c>
      <c r="C5" s="438" t="s">
        <v>560</v>
      </c>
      <c r="D5" s="438" t="s">
        <v>877</v>
      </c>
      <c r="E5" s="438" t="s">
        <v>560</v>
      </c>
      <c r="F5" s="439" t="s">
        <v>878</v>
      </c>
      <c r="G5" s="438" t="s">
        <v>560</v>
      </c>
      <c r="H5" s="439" t="s">
        <v>879</v>
      </c>
    </row>
    <row r="6" spans="1:10" ht="17.25" x14ac:dyDescent="0.3">
      <c r="A6" s="253">
        <v>1</v>
      </c>
      <c r="B6" s="440" t="s">
        <v>880</v>
      </c>
      <c r="C6" s="440"/>
      <c r="D6" s="441">
        <v>0</v>
      </c>
      <c r="E6" s="442">
        <v>21</v>
      </c>
      <c r="F6" s="443">
        <f>[6]Sheet1!$E$22</f>
        <v>281500000</v>
      </c>
      <c r="G6" s="442"/>
      <c r="H6" s="444">
        <v>0</v>
      </c>
      <c r="J6" s="445"/>
    </row>
    <row r="7" spans="1:10" ht="17.25" x14ac:dyDescent="0.3">
      <c r="A7" s="253">
        <v>2</v>
      </c>
      <c r="B7" s="440" t="s">
        <v>8</v>
      </c>
      <c r="C7" s="440"/>
      <c r="D7" s="441">
        <v>0</v>
      </c>
      <c r="E7" s="442">
        <v>22</v>
      </c>
      <c r="F7" s="443">
        <f>[7]Sheet1!$F$49</f>
        <v>1500000</v>
      </c>
      <c r="G7" s="442"/>
      <c r="H7" s="444">
        <v>0</v>
      </c>
      <c r="J7" s="445"/>
    </row>
    <row r="8" spans="1:10" ht="17.25" x14ac:dyDescent="0.3">
      <c r="A8" s="253">
        <v>3</v>
      </c>
      <c r="B8" s="446" t="s">
        <v>15</v>
      </c>
      <c r="C8" s="440"/>
      <c r="D8" s="441">
        <v>0</v>
      </c>
      <c r="E8" s="442">
        <v>23</v>
      </c>
      <c r="F8" s="443">
        <f>[6]Sheet1!$E$90</f>
        <v>25000000</v>
      </c>
      <c r="G8" s="442"/>
      <c r="H8" s="444">
        <v>0</v>
      </c>
      <c r="J8" s="445"/>
    </row>
    <row r="9" spans="1:10" ht="17.25" x14ac:dyDescent="0.3">
      <c r="A9" s="253">
        <v>4</v>
      </c>
      <c r="B9" s="440" t="s">
        <v>45</v>
      </c>
      <c r="C9" s="440"/>
      <c r="D9" s="441">
        <v>0</v>
      </c>
      <c r="E9" s="442">
        <v>24</v>
      </c>
      <c r="F9" s="443">
        <f>[6]Sheet1!$E$121</f>
        <v>4000000</v>
      </c>
      <c r="G9" s="447">
        <v>0</v>
      </c>
      <c r="H9" s="444">
        <v>0</v>
      </c>
      <c r="J9" s="445"/>
    </row>
    <row r="10" spans="1:10" ht="17.25" x14ac:dyDescent="0.3">
      <c r="A10" s="253">
        <v>5</v>
      </c>
      <c r="B10" s="440" t="s">
        <v>47</v>
      </c>
      <c r="C10" s="440"/>
      <c r="D10" s="441">
        <v>0</v>
      </c>
      <c r="E10" s="442">
        <v>25</v>
      </c>
      <c r="F10" s="443">
        <v>0</v>
      </c>
      <c r="G10" s="442"/>
      <c r="H10" s="444">
        <v>0</v>
      </c>
      <c r="J10" s="445"/>
    </row>
    <row r="11" spans="1:10" ht="17.25" x14ac:dyDescent="0.3">
      <c r="A11" s="253">
        <v>6</v>
      </c>
      <c r="B11" s="440" t="s">
        <v>59</v>
      </c>
      <c r="C11" s="440"/>
      <c r="D11" s="441">
        <v>0</v>
      </c>
      <c r="E11" s="253">
        <v>26</v>
      </c>
      <c r="F11" s="448">
        <f>[6]Sheet1!$E$213</f>
        <v>590000000</v>
      </c>
      <c r="G11" s="438"/>
      <c r="H11" s="444">
        <v>0</v>
      </c>
      <c r="J11" s="449"/>
    </row>
    <row r="12" spans="1:10" ht="17.25" x14ac:dyDescent="0.3">
      <c r="A12" s="253">
        <v>7</v>
      </c>
      <c r="B12" s="440" t="s">
        <v>881</v>
      </c>
      <c r="C12" s="440"/>
      <c r="D12" s="441">
        <v>0</v>
      </c>
      <c r="E12" s="253">
        <v>28</v>
      </c>
      <c r="F12" s="448">
        <f>[6]Sheet1!$E$238</f>
        <v>15000000</v>
      </c>
      <c r="G12" s="253">
        <v>18</v>
      </c>
      <c r="H12" s="450">
        <f>'[8]OVER HEAD DETAIL'!$E$21</f>
        <v>14000000</v>
      </c>
      <c r="J12" s="449"/>
    </row>
    <row r="13" spans="1:10" ht="17.25" x14ac:dyDescent="0.3">
      <c r="A13" s="253">
        <v>8</v>
      </c>
      <c r="B13" s="440" t="s">
        <v>63</v>
      </c>
      <c r="C13" s="440"/>
      <c r="D13" s="441"/>
      <c r="E13" s="253">
        <v>29</v>
      </c>
      <c r="F13" s="448">
        <f>[6]Sheet1!$E$277</f>
        <v>28000000</v>
      </c>
      <c r="G13" s="253"/>
      <c r="H13" s="450">
        <v>0</v>
      </c>
      <c r="J13" s="449"/>
    </row>
    <row r="14" spans="1:10" ht="31.5" x14ac:dyDescent="0.3">
      <c r="A14" s="253">
        <v>9</v>
      </c>
      <c r="B14" s="451" t="s">
        <v>79</v>
      </c>
      <c r="C14" s="440"/>
      <c r="D14" s="441">
        <v>0</v>
      </c>
      <c r="E14" s="253">
        <v>30</v>
      </c>
      <c r="F14" s="448">
        <v>0</v>
      </c>
      <c r="G14" s="253"/>
      <c r="H14" s="450">
        <v>0</v>
      </c>
      <c r="J14" s="449"/>
    </row>
    <row r="15" spans="1:10" ht="17.25" x14ac:dyDescent="0.3">
      <c r="A15" s="253">
        <v>10</v>
      </c>
      <c r="B15" s="440" t="s">
        <v>122</v>
      </c>
      <c r="C15" s="440"/>
      <c r="D15" s="441">
        <v>0</v>
      </c>
      <c r="E15" s="253">
        <v>31</v>
      </c>
      <c r="F15" s="448">
        <f>[6]Sheet1!$E$337</f>
        <v>10000000</v>
      </c>
      <c r="G15" s="438"/>
      <c r="H15" s="444">
        <v>0</v>
      </c>
      <c r="J15" s="449"/>
    </row>
    <row r="16" spans="1:10" ht="17.25" x14ac:dyDescent="0.3">
      <c r="A16" s="253">
        <v>11</v>
      </c>
      <c r="B16" s="440" t="s">
        <v>882</v>
      </c>
      <c r="C16" s="440"/>
      <c r="D16" s="441">
        <v>0</v>
      </c>
      <c r="E16" s="442"/>
      <c r="F16" s="441">
        <v>0</v>
      </c>
      <c r="G16" s="442">
        <v>19</v>
      </c>
      <c r="H16" s="450">
        <f>'[8]OVER HEAD DETAIL'!$E$55</f>
        <v>10000000</v>
      </c>
      <c r="J16" s="445"/>
    </row>
    <row r="17" spans="1:10" ht="17.25" x14ac:dyDescent="0.3">
      <c r="A17" s="253">
        <v>12</v>
      </c>
      <c r="B17" s="440" t="s">
        <v>95</v>
      </c>
      <c r="C17" s="440"/>
      <c r="D17" s="441">
        <v>0</v>
      </c>
      <c r="E17" s="442"/>
      <c r="F17" s="441">
        <v>0</v>
      </c>
      <c r="G17" s="442">
        <v>20</v>
      </c>
      <c r="H17" s="450">
        <f>'[8]OVER HEAD DETAIL'!$E$87</f>
        <v>1000000</v>
      </c>
      <c r="J17" s="445"/>
    </row>
    <row r="18" spans="1:10" ht="17.25" x14ac:dyDescent="0.3">
      <c r="A18" s="253">
        <v>13</v>
      </c>
      <c r="B18" s="440" t="s">
        <v>883</v>
      </c>
      <c r="C18" s="440"/>
      <c r="D18" s="441">
        <v>0</v>
      </c>
      <c r="E18" s="442">
        <v>32</v>
      </c>
      <c r="F18" s="441">
        <f>[6]Sheet1!$E$385</f>
        <v>1000000</v>
      </c>
      <c r="G18" s="442"/>
      <c r="H18" s="450">
        <v>0</v>
      </c>
      <c r="J18" s="445"/>
    </row>
    <row r="19" spans="1:10" ht="31.5" x14ac:dyDescent="0.3">
      <c r="A19" s="253">
        <v>14</v>
      </c>
      <c r="B19" s="451" t="s">
        <v>99</v>
      </c>
      <c r="C19" s="440"/>
      <c r="D19" s="441">
        <v>0</v>
      </c>
      <c r="E19" s="442">
        <v>33</v>
      </c>
      <c r="F19" s="441">
        <v>0</v>
      </c>
      <c r="G19" s="442"/>
      <c r="H19" s="450">
        <v>0</v>
      </c>
      <c r="J19" s="445"/>
    </row>
    <row r="20" spans="1:10" ht="17.25" x14ac:dyDescent="0.3">
      <c r="A20" s="253">
        <v>15</v>
      </c>
      <c r="B20" s="440" t="s">
        <v>36</v>
      </c>
      <c r="C20" s="440"/>
      <c r="D20" s="441">
        <v>0</v>
      </c>
      <c r="E20" s="442">
        <v>34</v>
      </c>
      <c r="F20" s="441">
        <f>[6]Sheet1!$E$435</f>
        <v>250000000</v>
      </c>
      <c r="G20" s="442"/>
      <c r="H20" s="450">
        <v>0</v>
      </c>
      <c r="J20" s="445"/>
    </row>
    <row r="21" spans="1:10" ht="17.25" x14ac:dyDescent="0.3">
      <c r="A21" s="253">
        <v>16</v>
      </c>
      <c r="B21" s="440" t="s">
        <v>554</v>
      </c>
      <c r="C21" s="440"/>
      <c r="D21" s="441">
        <v>0</v>
      </c>
      <c r="E21" s="442">
        <v>35</v>
      </c>
      <c r="F21" s="441">
        <f>[7]Sheet1!$F$325</f>
        <v>15000000</v>
      </c>
      <c r="G21" s="442"/>
      <c r="H21" s="450">
        <v>0</v>
      </c>
      <c r="J21" s="445"/>
    </row>
    <row r="22" spans="1:10" ht="17.25" x14ac:dyDescent="0.3">
      <c r="A22" s="442"/>
      <c r="B22" s="452" t="s">
        <v>884</v>
      </c>
      <c r="C22" s="452"/>
      <c r="D22" s="441">
        <f>SUM(D6:D21)</f>
        <v>0</v>
      </c>
      <c r="E22" s="177"/>
      <c r="F22" s="453">
        <f>SUM(F6:F21)</f>
        <v>1221000000</v>
      </c>
      <c r="G22" s="274"/>
      <c r="H22" s="454">
        <f>SUM(H6:H21)</f>
        <v>25000000</v>
      </c>
      <c r="I22" s="455"/>
      <c r="J22" s="456"/>
    </row>
    <row r="23" spans="1:10" ht="17.25" x14ac:dyDescent="0.3">
      <c r="A23" s="457"/>
      <c r="B23" s="458" t="s">
        <v>335</v>
      </c>
      <c r="C23" s="459"/>
      <c r="D23" s="460">
        <f>D22+F22+H22</f>
        <v>1246000000</v>
      </c>
      <c r="E23" s="461"/>
      <c r="F23" s="461"/>
      <c r="G23" s="461"/>
      <c r="H23" s="462"/>
      <c r="I23" s="463"/>
    </row>
    <row r="24" spans="1:10" ht="18.75" x14ac:dyDescent="0.3">
      <c r="A24" s="464"/>
      <c r="B24" s="464"/>
      <c r="C24" s="464"/>
      <c r="D24" s="464"/>
      <c r="E24" s="464"/>
      <c r="F24" s="464"/>
      <c r="G24" s="464"/>
      <c r="H24" s="465"/>
    </row>
    <row r="25" spans="1:10" ht="18.75" x14ac:dyDescent="0.3">
      <c r="A25" s="464"/>
      <c r="B25" s="464"/>
      <c r="C25" s="464"/>
      <c r="D25" s="464"/>
      <c r="E25" s="464"/>
      <c r="F25" s="464"/>
      <c r="G25" s="465"/>
      <c r="H25" s="465"/>
    </row>
    <row r="26" spans="1:10" ht="18.75" x14ac:dyDescent="0.3">
      <c r="A26" s="464"/>
      <c r="B26" s="464"/>
      <c r="C26" s="464"/>
      <c r="D26" s="464"/>
      <c r="E26" s="464"/>
      <c r="F26" s="464"/>
      <c r="G26" s="464"/>
      <c r="H26" s="465"/>
    </row>
    <row r="27" spans="1:10" ht="18.75" x14ac:dyDescent="0.3">
      <c r="A27" s="464"/>
      <c r="B27" s="464"/>
      <c r="C27" s="464"/>
      <c r="D27" s="464"/>
      <c r="E27" s="464"/>
      <c r="F27" s="464"/>
      <c r="G27" s="464"/>
      <c r="H27" s="465"/>
    </row>
    <row r="28" spans="1:10" ht="18.75" x14ac:dyDescent="0.3">
      <c r="A28" s="464"/>
      <c r="B28" s="464"/>
      <c r="C28" s="464"/>
      <c r="D28" s="464"/>
      <c r="E28" s="464"/>
      <c r="F28" s="464"/>
      <c r="G28" s="464"/>
      <c r="H28" s="464"/>
    </row>
  </sheetData>
  <mergeCells count="1">
    <mergeCell ref="D23:G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4" workbookViewId="0">
      <selection activeCell="D12" sqref="D12"/>
    </sheetView>
  </sheetViews>
  <sheetFormatPr defaultRowHeight="15" x14ac:dyDescent="0.25"/>
  <cols>
    <col min="1" max="1" width="5" style="1" customWidth="1"/>
    <col min="2" max="2" width="55.42578125" style="1" customWidth="1"/>
    <col min="3" max="3" width="12.28515625" style="1" customWidth="1"/>
    <col min="4" max="4" width="26.28515625" style="1" customWidth="1"/>
    <col min="5" max="5" width="15.28515625" style="1" bestFit="1" customWidth="1"/>
    <col min="6" max="6" width="24.7109375" style="1" customWidth="1"/>
    <col min="7" max="16384" width="9.140625" style="1"/>
  </cols>
  <sheetData>
    <row r="1" spans="1:6" ht="17.25" x14ac:dyDescent="0.3">
      <c r="B1" s="436" t="s">
        <v>872</v>
      </c>
    </row>
    <row r="2" spans="1:6" ht="17.25" x14ac:dyDescent="0.3">
      <c r="B2" s="436" t="s">
        <v>885</v>
      </c>
    </row>
    <row r="3" spans="1:6" ht="17.25" x14ac:dyDescent="0.3">
      <c r="B3" s="437" t="s">
        <v>874</v>
      </c>
    </row>
    <row r="4" spans="1:6" ht="17.25" x14ac:dyDescent="0.3">
      <c r="B4" s="437" t="s">
        <v>886</v>
      </c>
    </row>
    <row r="5" spans="1:6" x14ac:dyDescent="0.25">
      <c r="A5" s="438" t="s">
        <v>0</v>
      </c>
      <c r="B5" s="438" t="s">
        <v>876</v>
      </c>
      <c r="C5" s="438" t="s">
        <v>560</v>
      </c>
      <c r="D5" s="439" t="s">
        <v>891</v>
      </c>
    </row>
    <row r="6" spans="1:6" ht="16.5" x14ac:dyDescent="0.25">
      <c r="A6" s="253">
        <v>1</v>
      </c>
      <c r="B6" s="440" t="s">
        <v>89</v>
      </c>
      <c r="C6" s="442">
        <v>37</v>
      </c>
      <c r="D6" s="443">
        <v>12000000</v>
      </c>
      <c r="F6" s="445"/>
    </row>
    <row r="7" spans="1:6" ht="16.5" x14ac:dyDescent="0.25">
      <c r="A7" s="253">
        <v>2</v>
      </c>
      <c r="B7" s="440" t="s">
        <v>887</v>
      </c>
      <c r="C7" s="442">
        <v>37</v>
      </c>
      <c r="D7" s="443">
        <v>150000000</v>
      </c>
      <c r="F7" s="445"/>
    </row>
    <row r="8" spans="1:6" ht="16.5" x14ac:dyDescent="0.25">
      <c r="A8" s="253">
        <v>3</v>
      </c>
      <c r="B8" s="440" t="s">
        <v>888</v>
      </c>
      <c r="C8" s="442">
        <v>37</v>
      </c>
      <c r="D8" s="443">
        <v>3000000</v>
      </c>
      <c r="F8" s="445"/>
    </row>
    <row r="9" spans="1:6" ht="16.5" x14ac:dyDescent="0.25">
      <c r="A9" s="253">
        <v>4</v>
      </c>
      <c r="B9" s="440" t="s">
        <v>889</v>
      </c>
      <c r="C9" s="442">
        <v>37</v>
      </c>
      <c r="D9" s="443">
        <v>1000000000</v>
      </c>
      <c r="F9" s="445"/>
    </row>
    <row r="10" spans="1:6" ht="16.5" x14ac:dyDescent="0.25">
      <c r="A10" s="253">
        <v>5</v>
      </c>
      <c r="B10" s="440" t="s">
        <v>126</v>
      </c>
      <c r="C10" s="442">
        <v>37</v>
      </c>
      <c r="D10" s="443">
        <v>50000000</v>
      </c>
      <c r="F10" s="445"/>
    </row>
    <row r="11" spans="1:6" ht="16.5" x14ac:dyDescent="0.25">
      <c r="A11" s="253">
        <v>6</v>
      </c>
      <c r="B11" s="440" t="s">
        <v>890</v>
      </c>
      <c r="C11" s="442">
        <v>38</v>
      </c>
      <c r="D11" s="443">
        <v>500000000</v>
      </c>
      <c r="F11" s="445"/>
    </row>
    <row r="12" spans="1:6" ht="17.25" x14ac:dyDescent="0.3">
      <c r="A12" s="442"/>
      <c r="B12" s="452" t="s">
        <v>884</v>
      </c>
      <c r="C12" s="177"/>
      <c r="D12" s="453">
        <v>1715000000</v>
      </c>
      <c r="E12" s="455"/>
      <c r="F12" s="87"/>
    </row>
    <row r="13" spans="1:6" ht="18.75" x14ac:dyDescent="0.3">
      <c r="A13" s="464"/>
      <c r="B13" s="464"/>
      <c r="C13" s="464"/>
      <c r="D13" s="464"/>
    </row>
    <row r="14" spans="1:6" ht="18.75" x14ac:dyDescent="0.3">
      <c r="A14" s="464"/>
      <c r="B14" s="464"/>
      <c r="C14" s="464"/>
      <c r="D14" s="464"/>
    </row>
    <row r="15" spans="1:6" ht="18.75" x14ac:dyDescent="0.3">
      <c r="A15" s="464"/>
      <c r="B15" s="464"/>
      <c r="C15" s="464"/>
      <c r="D15" s="464"/>
    </row>
    <row r="16" spans="1:6" ht="18.75" x14ac:dyDescent="0.3">
      <c r="A16" s="464"/>
      <c r="B16" s="464"/>
      <c r="C16" s="464"/>
      <c r="D16" s="464"/>
    </row>
    <row r="17" spans="1:4" ht="18.75" x14ac:dyDescent="0.3">
      <c r="A17" s="464"/>
      <c r="B17" s="464"/>
      <c r="C17" s="464"/>
      <c r="D17" s="464"/>
    </row>
    <row r="23" spans="1:4" x14ac:dyDescent="0.25">
      <c r="C23" s="1">
        <v>10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workbookViewId="0">
      <selection activeCell="F11" sqref="F11"/>
    </sheetView>
  </sheetViews>
  <sheetFormatPr defaultRowHeight="15" x14ac:dyDescent="0.25"/>
  <cols>
    <col min="1" max="1" width="5.7109375" style="72" customWidth="1"/>
    <col min="2" max="2" width="65.85546875" style="1" customWidth="1"/>
    <col min="3" max="3" width="32.7109375" style="1" customWidth="1"/>
    <col min="4" max="4" width="9.140625" style="1"/>
    <col min="5" max="5" width="13.85546875" style="1" bestFit="1" customWidth="1"/>
    <col min="6" max="16384" width="9.140625" style="1"/>
  </cols>
  <sheetData>
    <row r="1" spans="1:4" ht="27.75" customHeight="1" x14ac:dyDescent="0.25">
      <c r="A1" s="52" t="s">
        <v>139</v>
      </c>
      <c r="B1" s="52"/>
      <c r="C1" s="52"/>
      <c r="D1" s="4"/>
    </row>
    <row r="2" spans="1:4" ht="30" customHeight="1" x14ac:dyDescent="0.25">
      <c r="A2" s="53" t="s">
        <v>892</v>
      </c>
      <c r="B2" s="53"/>
      <c r="C2" s="53"/>
      <c r="D2" s="4"/>
    </row>
    <row r="3" spans="1:4" ht="22.5" customHeight="1" thickBot="1" x14ac:dyDescent="0.3">
      <c r="A3" s="54" t="s">
        <v>893</v>
      </c>
      <c r="B3" s="55"/>
      <c r="C3" s="55"/>
      <c r="D3" s="4"/>
    </row>
    <row r="4" spans="1:4" ht="27" customHeight="1" thickBot="1" x14ac:dyDescent="0.3">
      <c r="A4" s="56" t="s">
        <v>0</v>
      </c>
      <c r="B4" s="57" t="s">
        <v>894</v>
      </c>
      <c r="C4" s="58" t="s">
        <v>331</v>
      </c>
      <c r="D4" s="4"/>
    </row>
    <row r="5" spans="1:4" ht="30" customHeight="1" x14ac:dyDescent="0.25">
      <c r="A5" s="59">
        <v>1</v>
      </c>
      <c r="B5" s="60" t="s">
        <v>63</v>
      </c>
      <c r="C5" s="61">
        <f>[9]Sheet1!$E$39</f>
        <v>2300000000</v>
      </c>
      <c r="D5" s="4"/>
    </row>
    <row r="6" spans="1:4" ht="27" customHeight="1" x14ac:dyDescent="0.25">
      <c r="A6" s="62">
        <v>2</v>
      </c>
      <c r="B6" s="63" t="s">
        <v>74</v>
      </c>
      <c r="C6" s="64">
        <f>[9]Sheet1!$E$85</f>
        <v>700000000</v>
      </c>
      <c r="D6" s="4"/>
    </row>
    <row r="7" spans="1:4" s="68" customFormat="1" ht="24" customHeight="1" x14ac:dyDescent="0.2">
      <c r="A7" s="65"/>
      <c r="B7" s="66" t="s">
        <v>895</v>
      </c>
      <c r="C7" s="66">
        <f>SUM(C5:C6)</f>
        <v>3000000000</v>
      </c>
      <c r="D7" s="67"/>
    </row>
    <row r="8" spans="1:4" s="68" customFormat="1" ht="24" customHeight="1" x14ac:dyDescent="0.2">
      <c r="A8" s="81"/>
      <c r="B8" s="77"/>
      <c r="C8" s="77"/>
      <c r="D8" s="67"/>
    </row>
    <row r="9" spans="1:4" s="68" customFormat="1" ht="24" customHeight="1" x14ac:dyDescent="0.2">
      <c r="A9" s="81"/>
      <c r="B9" s="77"/>
      <c r="C9" s="77"/>
      <c r="D9" s="67"/>
    </row>
    <row r="10" spans="1:4" s="68" customFormat="1" ht="24" customHeight="1" x14ac:dyDescent="0.2">
      <c r="A10" s="81"/>
      <c r="B10" s="77"/>
      <c r="C10" s="77"/>
      <c r="D10" s="67"/>
    </row>
    <row r="11" spans="1:4" x14ac:dyDescent="0.25">
      <c r="B11" s="73"/>
      <c r="C11" s="4"/>
      <c r="D11" s="4"/>
    </row>
    <row r="12" spans="1:4" x14ac:dyDescent="0.25">
      <c r="B12" s="4"/>
      <c r="C12" s="4"/>
      <c r="D12" s="4"/>
    </row>
    <row r="13" spans="1:4" ht="12.75" customHeight="1" thickBot="1" x14ac:dyDescent="0.3">
      <c r="A13" s="54" t="s">
        <v>896</v>
      </c>
      <c r="B13" s="55"/>
      <c r="C13" s="55"/>
      <c r="D13" s="4"/>
    </row>
    <row r="14" spans="1:4" ht="27.75" customHeight="1" thickBot="1" x14ac:dyDescent="0.3">
      <c r="A14" s="56" t="s">
        <v>0</v>
      </c>
      <c r="B14" s="57" t="s">
        <v>897</v>
      </c>
      <c r="C14" s="58" t="s">
        <v>331</v>
      </c>
      <c r="D14" s="4"/>
    </row>
    <row r="15" spans="1:4" ht="27" customHeight="1" x14ac:dyDescent="0.25">
      <c r="A15" s="59">
        <v>1</v>
      </c>
      <c r="B15" s="60" t="s">
        <v>59</v>
      </c>
      <c r="C15" s="61">
        <f>[9]Sheet1!$E$160</f>
        <v>3000000000</v>
      </c>
      <c r="D15" s="4"/>
    </row>
    <row r="16" spans="1:4" ht="26.25" customHeight="1" x14ac:dyDescent="0.25">
      <c r="A16" s="62">
        <v>2</v>
      </c>
      <c r="B16" s="60" t="s">
        <v>898</v>
      </c>
      <c r="C16" s="66">
        <f>SUM(C15)</f>
        <v>3000000000</v>
      </c>
      <c r="D16" s="4"/>
    </row>
    <row r="17" spans="1:4" x14ac:dyDescent="0.25">
      <c r="A17" s="75"/>
      <c r="B17" s="76"/>
      <c r="C17" s="77"/>
      <c r="D17" s="4"/>
    </row>
    <row r="18" spans="1:4" x14ac:dyDescent="0.25">
      <c r="A18" s="78"/>
      <c r="B18" s="79"/>
      <c r="C18" s="80"/>
      <c r="D18" s="4"/>
    </row>
    <row r="19" spans="1:4" x14ac:dyDescent="0.25">
      <c r="B19" s="4"/>
      <c r="C19" s="4"/>
      <c r="D19" s="4"/>
    </row>
    <row r="20" spans="1:4" x14ac:dyDescent="0.25">
      <c r="A20" s="54"/>
      <c r="B20" s="55"/>
      <c r="C20" s="55"/>
      <c r="D20" s="4"/>
    </row>
    <row r="21" spans="1:4" x14ac:dyDescent="0.25">
      <c r="A21" s="81"/>
      <c r="B21" s="82"/>
      <c r="C21" s="82"/>
      <c r="D21" s="4"/>
    </row>
    <row r="22" spans="1:4" x14ac:dyDescent="0.25">
      <c r="A22" s="75"/>
      <c r="B22" s="83"/>
      <c r="C22" s="84"/>
      <c r="D22" s="4"/>
    </row>
    <row r="23" spans="1:4" x14ac:dyDescent="0.25">
      <c r="A23" s="75"/>
      <c r="B23" s="83"/>
      <c r="C23" s="77"/>
      <c r="D23" s="4"/>
    </row>
    <row r="24" spans="1:4" x14ac:dyDescent="0.25">
      <c r="A24" s="81"/>
      <c r="B24" s="85">
        <v>1</v>
      </c>
      <c r="C24" s="86"/>
      <c r="D24" s="4"/>
    </row>
    <row r="25" spans="1:4" x14ac:dyDescent="0.25">
      <c r="A25" s="78"/>
      <c r="B25" s="466"/>
      <c r="C25" s="79"/>
      <c r="D25" s="4"/>
    </row>
    <row r="26" spans="1:4" x14ac:dyDescent="0.25">
      <c r="A26" s="78"/>
      <c r="B26" s="466"/>
      <c r="C26" s="87"/>
    </row>
    <row r="28" spans="1:4" x14ac:dyDescent="0.25">
      <c r="A28" s="78"/>
      <c r="B28" s="87"/>
      <c r="C28" s="87"/>
    </row>
    <row r="29" spans="1:4" ht="23.25" customHeight="1" x14ac:dyDescent="0.25">
      <c r="A29" s="52"/>
      <c r="B29" s="52"/>
      <c r="C29" s="52"/>
    </row>
    <row r="30" spans="1:4" ht="23.25" customHeight="1" x14ac:dyDescent="0.25">
      <c r="A30" s="53"/>
      <c r="B30" s="53"/>
      <c r="C30" s="53"/>
    </row>
    <row r="31" spans="1:4" ht="21.75" customHeight="1" x14ac:dyDescent="0.25">
      <c r="A31" s="54"/>
      <c r="B31" s="55"/>
      <c r="C31" s="55"/>
    </row>
    <row r="32" spans="1:4" ht="30" customHeight="1" x14ac:dyDescent="0.25">
      <c r="A32" s="81"/>
      <c r="B32" s="82"/>
      <c r="C32" s="82"/>
    </row>
    <row r="33" spans="1:4" ht="29.25" customHeight="1" x14ac:dyDescent="0.25">
      <c r="A33" s="75"/>
      <c r="B33" s="83"/>
      <c r="C33" s="84"/>
    </row>
    <row r="34" spans="1:4" ht="26.25" customHeight="1" x14ac:dyDescent="0.25">
      <c r="A34" s="75"/>
      <c r="B34" s="83"/>
      <c r="C34" s="88"/>
    </row>
    <row r="35" spans="1:4" ht="26.25" customHeight="1" x14ac:dyDescent="0.25">
      <c r="A35" s="75"/>
      <c r="B35" s="83"/>
      <c r="C35" s="89"/>
    </row>
    <row r="36" spans="1:4" ht="26.25" customHeight="1" x14ac:dyDescent="0.25">
      <c r="A36" s="81"/>
      <c r="B36" s="77"/>
      <c r="C36" s="77"/>
    </row>
    <row r="37" spans="1:4" x14ac:dyDescent="0.25">
      <c r="A37" s="75"/>
      <c r="B37" s="83"/>
      <c r="C37" s="77"/>
    </row>
    <row r="38" spans="1:4" x14ac:dyDescent="0.25">
      <c r="A38" s="78"/>
      <c r="B38" s="79"/>
      <c r="C38" s="80"/>
    </row>
    <row r="39" spans="1:4" x14ac:dyDescent="0.25">
      <c r="A39" s="78"/>
      <c r="B39" s="90"/>
      <c r="C39" s="87"/>
    </row>
    <row r="40" spans="1:4" x14ac:dyDescent="0.25">
      <c r="B40" s="91"/>
    </row>
    <row r="41" spans="1:4" x14ac:dyDescent="0.25">
      <c r="C41" s="4"/>
    </row>
    <row r="42" spans="1:4" x14ac:dyDescent="0.25">
      <c r="C42" s="4"/>
    </row>
    <row r="43" spans="1:4" x14ac:dyDescent="0.25">
      <c r="C43" s="4"/>
    </row>
    <row r="44" spans="1:4" x14ac:dyDescent="0.25">
      <c r="C44" s="4"/>
    </row>
    <row r="45" spans="1:4" x14ac:dyDescent="0.25">
      <c r="C45" s="4"/>
    </row>
    <row r="46" spans="1:4" x14ac:dyDescent="0.25">
      <c r="C46" s="4"/>
      <c r="D46" s="92"/>
    </row>
    <row r="47" spans="1:4" x14ac:dyDescent="0.25">
      <c r="C47" s="4"/>
      <c r="D47" s="92"/>
    </row>
    <row r="48" spans="1:4" x14ac:dyDescent="0.25">
      <c r="C48" s="4"/>
      <c r="D48" s="92"/>
    </row>
    <row r="49" spans="2:4" x14ac:dyDescent="0.25">
      <c r="C49" s="4"/>
      <c r="D49" s="92"/>
    </row>
    <row r="50" spans="2:4" x14ac:dyDescent="0.25">
      <c r="C50" s="4"/>
      <c r="D50" s="92"/>
    </row>
    <row r="51" spans="2:4" ht="25.5" customHeight="1" x14ac:dyDescent="0.25">
      <c r="C51" s="4"/>
      <c r="D51" s="92"/>
    </row>
    <row r="52" spans="2:4" ht="27" customHeight="1" x14ac:dyDescent="0.25">
      <c r="C52" s="4"/>
      <c r="D52" s="92"/>
    </row>
    <row r="53" spans="2:4" ht="32.25" customHeight="1" x14ac:dyDescent="0.25">
      <c r="D53" s="92"/>
    </row>
    <row r="54" spans="2:4" x14ac:dyDescent="0.25">
      <c r="B54" s="92"/>
      <c r="C54" s="92"/>
      <c r="D54" s="92"/>
    </row>
    <row r="55" spans="2:4" x14ac:dyDescent="0.25">
      <c r="B55" s="92"/>
      <c r="C55" s="92"/>
      <c r="D55" s="92"/>
    </row>
    <row r="56" spans="2:4" x14ac:dyDescent="0.25">
      <c r="B56" s="92"/>
      <c r="C56" s="92"/>
      <c r="D56" s="92"/>
    </row>
    <row r="57" spans="2:4" x14ac:dyDescent="0.25">
      <c r="B57" s="92"/>
      <c r="C57" s="92"/>
      <c r="D57" s="92"/>
    </row>
    <row r="58" spans="2:4" x14ac:dyDescent="0.25">
      <c r="B58" s="92"/>
      <c r="C58" s="92"/>
      <c r="D58" s="92"/>
    </row>
    <row r="59" spans="2:4" x14ac:dyDescent="0.25">
      <c r="B59" s="92"/>
      <c r="C59" s="92"/>
      <c r="D59" s="92"/>
    </row>
    <row r="60" spans="2:4" x14ac:dyDescent="0.25">
      <c r="B60" s="92"/>
      <c r="C60" s="92"/>
      <c r="D60" s="92"/>
    </row>
    <row r="61" spans="2:4" x14ac:dyDescent="0.25">
      <c r="B61" s="92"/>
      <c r="C61" s="92"/>
      <c r="D61" s="92"/>
    </row>
    <row r="62" spans="2:4" x14ac:dyDescent="0.25">
      <c r="B62" s="92"/>
      <c r="C62" s="92"/>
      <c r="D62" s="92"/>
    </row>
    <row r="63" spans="2:4" x14ac:dyDescent="0.25">
      <c r="B63" s="92"/>
      <c r="C63" s="92"/>
      <c r="D63" s="92"/>
    </row>
    <row r="64" spans="2:4" x14ac:dyDescent="0.25">
      <c r="B64" s="92"/>
      <c r="C64" s="92"/>
      <c r="D64" s="92"/>
    </row>
    <row r="65" spans="2:4" x14ac:dyDescent="0.25">
      <c r="B65" s="92"/>
      <c r="C65" s="92"/>
      <c r="D65" s="92"/>
    </row>
    <row r="66" spans="2:4" x14ac:dyDescent="0.25">
      <c r="B66" s="92"/>
      <c r="C66" s="92"/>
      <c r="D66" s="92"/>
    </row>
    <row r="67" spans="2:4" x14ac:dyDescent="0.25">
      <c r="B67" s="92"/>
      <c r="C67" s="92"/>
      <c r="D67" s="92"/>
    </row>
    <row r="68" spans="2:4" x14ac:dyDescent="0.25">
      <c r="B68" s="92"/>
      <c r="C68" s="92"/>
      <c r="D68" s="92"/>
    </row>
    <row r="69" spans="2:4" x14ac:dyDescent="0.25">
      <c r="B69" s="92"/>
      <c r="C69" s="92"/>
      <c r="D69" s="92"/>
    </row>
    <row r="70" spans="2:4" x14ac:dyDescent="0.25">
      <c r="B70" s="92"/>
      <c r="C70" s="92"/>
      <c r="D70" s="92"/>
    </row>
    <row r="71" spans="2:4" x14ac:dyDescent="0.25">
      <c r="B71" s="92"/>
      <c r="C71" s="92"/>
      <c r="D71" s="92"/>
    </row>
    <row r="72" spans="2:4" x14ac:dyDescent="0.25">
      <c r="B72" s="92"/>
      <c r="C72" s="92"/>
      <c r="D72" s="92"/>
    </row>
    <row r="73" spans="2:4" x14ac:dyDescent="0.25">
      <c r="B73" s="92"/>
      <c r="C73" s="92"/>
      <c r="D73" s="92"/>
    </row>
    <row r="74" spans="2:4" x14ac:dyDescent="0.25">
      <c r="B74" s="92"/>
      <c r="C74" s="92"/>
      <c r="D74" s="92"/>
    </row>
    <row r="75" spans="2:4" x14ac:dyDescent="0.25">
      <c r="B75" s="92"/>
      <c r="C75" s="92"/>
      <c r="D75" s="92"/>
    </row>
    <row r="76" spans="2:4" x14ac:dyDescent="0.25">
      <c r="B76" s="92"/>
      <c r="C76" s="92"/>
      <c r="D76" s="92"/>
    </row>
    <row r="77" spans="2:4" x14ac:dyDescent="0.25">
      <c r="B77" s="92"/>
      <c r="C77" s="92"/>
      <c r="D77" s="92"/>
    </row>
    <row r="78" spans="2:4" x14ac:dyDescent="0.25">
      <c r="B78" s="92"/>
      <c r="C78" s="92"/>
      <c r="D78" s="92"/>
    </row>
    <row r="79" spans="2:4" x14ac:dyDescent="0.25">
      <c r="B79" s="92"/>
      <c r="C79" s="92"/>
      <c r="D79" s="92"/>
    </row>
    <row r="80" spans="2:4" x14ac:dyDescent="0.25">
      <c r="B80" s="92"/>
      <c r="C80" s="92"/>
      <c r="D80" s="92"/>
    </row>
    <row r="81" spans="2:4" x14ac:dyDescent="0.25">
      <c r="B81" s="92"/>
      <c r="C81" s="92"/>
      <c r="D81" s="92"/>
    </row>
    <row r="82" spans="2:4" x14ac:dyDescent="0.25">
      <c r="B82" s="92"/>
      <c r="C82" s="92"/>
      <c r="D82" s="92"/>
    </row>
    <row r="83" spans="2:4" x14ac:dyDescent="0.25">
      <c r="B83" s="92"/>
      <c r="C83" s="92"/>
      <c r="D83" s="92"/>
    </row>
    <row r="84" spans="2:4" x14ac:dyDescent="0.25">
      <c r="B84" s="92"/>
      <c r="C84" s="92"/>
      <c r="D84" s="92"/>
    </row>
    <row r="85" spans="2:4" x14ac:dyDescent="0.25">
      <c r="B85" s="92"/>
      <c r="C85" s="92"/>
      <c r="D85" s="92"/>
    </row>
    <row r="86" spans="2:4" x14ac:dyDescent="0.25">
      <c r="B86" s="92"/>
      <c r="C86" s="92"/>
      <c r="D86" s="92"/>
    </row>
    <row r="87" spans="2:4" x14ac:dyDescent="0.25">
      <c r="B87" s="92"/>
      <c r="C87" s="92"/>
      <c r="D87" s="92"/>
    </row>
    <row r="88" spans="2:4" x14ac:dyDescent="0.25">
      <c r="B88" s="92"/>
      <c r="C88" s="92"/>
      <c r="D88" s="92"/>
    </row>
    <row r="89" spans="2:4" x14ac:dyDescent="0.25">
      <c r="B89" s="92"/>
      <c r="C89" s="92"/>
      <c r="D89" s="92"/>
    </row>
    <row r="90" spans="2:4" x14ac:dyDescent="0.25">
      <c r="B90" s="92"/>
      <c r="C90" s="92"/>
      <c r="D90" s="92"/>
    </row>
    <row r="91" spans="2:4" x14ac:dyDescent="0.25">
      <c r="B91" s="92"/>
      <c r="C91" s="92"/>
      <c r="D91" s="92"/>
    </row>
  </sheetData>
  <mergeCells count="4">
    <mergeCell ref="A1:C1"/>
    <mergeCell ref="A2:C2"/>
    <mergeCell ref="A29:C29"/>
    <mergeCell ref="A30:C3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"/>
  <sheetViews>
    <sheetView topLeftCell="A12" workbookViewId="0">
      <selection activeCell="P26" sqref="P26"/>
    </sheetView>
  </sheetViews>
  <sheetFormatPr defaultRowHeight="15" x14ac:dyDescent="0.25"/>
  <sheetData>
    <row r="1" spans="1:13" x14ac:dyDescent="0.25">
      <c r="A1" s="467"/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</row>
    <row r="2" spans="1:13" x14ac:dyDescent="0.25">
      <c r="A2" s="467"/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</row>
    <row r="3" spans="1:13" x14ac:dyDescent="0.25">
      <c r="A3" s="467"/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13" x14ac:dyDescent="0.25">
      <c r="A4" s="467"/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</row>
    <row r="5" spans="1:13" x14ac:dyDescent="0.25">
      <c r="A5" s="467"/>
      <c r="B5" s="467"/>
      <c r="C5" s="467"/>
      <c r="D5" s="467"/>
      <c r="E5" s="467"/>
      <c r="F5" s="467"/>
      <c r="G5" s="467"/>
      <c r="H5" s="467"/>
      <c r="I5" s="467"/>
      <c r="J5" s="467"/>
      <c r="K5" s="467"/>
      <c r="L5" s="467"/>
      <c r="M5" s="467"/>
    </row>
    <row r="6" spans="1:13" x14ac:dyDescent="0.25">
      <c r="A6" s="467"/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13" x14ac:dyDescent="0.25">
      <c r="A7" s="467"/>
      <c r="B7" s="467"/>
      <c r="C7" s="467"/>
      <c r="D7" s="467"/>
      <c r="E7" s="467"/>
      <c r="F7" s="467"/>
      <c r="G7" s="467"/>
      <c r="H7" s="467"/>
      <c r="I7" s="467"/>
      <c r="J7" s="467"/>
      <c r="K7" s="467"/>
      <c r="L7" s="467"/>
      <c r="M7" s="467"/>
    </row>
    <row r="8" spans="1:13" x14ac:dyDescent="0.25">
      <c r="A8" s="467"/>
      <c r="B8" s="467"/>
      <c r="C8" s="467"/>
      <c r="D8" s="467"/>
      <c r="E8" s="467"/>
      <c r="F8" s="467"/>
      <c r="G8" s="467"/>
      <c r="H8" s="467"/>
      <c r="I8" s="467"/>
      <c r="J8" s="467"/>
      <c r="K8" s="467"/>
      <c r="L8" s="467"/>
      <c r="M8" s="467"/>
    </row>
    <row r="9" spans="1:13" x14ac:dyDescent="0.25">
      <c r="A9" s="467"/>
      <c r="B9" s="467"/>
      <c r="C9" s="467"/>
      <c r="D9" s="467"/>
      <c r="E9" s="467"/>
      <c r="F9" s="467"/>
      <c r="G9" s="467"/>
      <c r="H9" s="467"/>
      <c r="I9" s="467"/>
      <c r="J9" s="467"/>
      <c r="K9" s="467"/>
      <c r="L9" s="467"/>
      <c r="M9" s="467"/>
    </row>
    <row r="10" spans="1:13" x14ac:dyDescent="0.25">
      <c r="A10" s="467"/>
      <c r="B10" s="467"/>
      <c r="C10" s="467"/>
      <c r="D10" s="467"/>
      <c r="E10" s="467"/>
      <c r="F10" s="467"/>
      <c r="G10" s="467"/>
      <c r="H10" s="467"/>
      <c r="I10" s="467"/>
      <c r="J10" s="467"/>
      <c r="K10" s="467"/>
      <c r="L10" s="467"/>
      <c r="M10" s="467"/>
    </row>
    <row r="11" spans="1:13" x14ac:dyDescent="0.25">
      <c r="A11" s="467"/>
      <c r="B11" s="467"/>
      <c r="C11" s="467"/>
      <c r="D11" s="467"/>
      <c r="E11" s="467"/>
      <c r="F11" s="467"/>
      <c r="G11" s="467"/>
      <c r="H11" s="467"/>
      <c r="I11" s="467"/>
      <c r="J11" s="467"/>
      <c r="K11" s="467"/>
      <c r="L11" s="467"/>
      <c r="M11" s="467"/>
    </row>
    <row r="12" spans="1:13" x14ac:dyDescent="0.25">
      <c r="A12" s="467"/>
      <c r="B12" s="467"/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/>
    </row>
    <row r="13" spans="1:13" x14ac:dyDescent="0.25">
      <c r="A13" s="467"/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467"/>
      <c r="M13" s="467"/>
    </row>
    <row r="14" spans="1:13" x14ac:dyDescent="0.25">
      <c r="A14" s="467"/>
      <c r="B14" s="467"/>
      <c r="C14" s="467"/>
      <c r="D14" s="467"/>
      <c r="E14" s="467"/>
      <c r="F14" s="467"/>
      <c r="G14" s="467"/>
      <c r="H14" s="467"/>
      <c r="I14" s="467"/>
      <c r="J14" s="467"/>
      <c r="K14" s="467"/>
      <c r="L14" s="467"/>
      <c r="M14" s="467"/>
    </row>
    <row r="15" spans="1:13" x14ac:dyDescent="0.25">
      <c r="A15" s="467"/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467"/>
      <c r="M15" s="467"/>
    </row>
    <row r="16" spans="1:13" x14ac:dyDescent="0.25">
      <c r="A16" s="467"/>
      <c r="B16" s="467"/>
      <c r="C16" s="467"/>
      <c r="D16" s="467"/>
      <c r="E16" s="467"/>
      <c r="F16" s="467"/>
      <c r="G16" s="467"/>
      <c r="H16" s="467"/>
      <c r="I16" s="467"/>
      <c r="J16" s="467"/>
      <c r="K16" s="467"/>
      <c r="L16" s="467"/>
      <c r="M16" s="467"/>
    </row>
    <row r="17" spans="1:13" x14ac:dyDescent="0.25">
      <c r="A17" s="467"/>
      <c r="B17" s="467"/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</row>
    <row r="18" spans="1:13" x14ac:dyDescent="0.25">
      <c r="A18" s="467"/>
      <c r="B18" s="467"/>
      <c r="C18" s="467"/>
      <c r="D18" s="467"/>
      <c r="E18" s="467"/>
      <c r="F18" s="467"/>
      <c r="G18" s="467"/>
      <c r="H18" s="467"/>
      <c r="I18" s="467"/>
      <c r="J18" s="467"/>
      <c r="K18" s="467"/>
      <c r="L18" s="467"/>
      <c r="M18" s="467"/>
    </row>
    <row r="19" spans="1:13" x14ac:dyDescent="0.25">
      <c r="A19" s="467"/>
      <c r="B19" s="467"/>
      <c r="C19" s="467"/>
      <c r="D19" s="467"/>
      <c r="E19" s="467"/>
      <c r="F19" s="467"/>
      <c r="G19" s="467"/>
      <c r="H19" s="467"/>
      <c r="I19" s="467"/>
      <c r="J19" s="467"/>
      <c r="K19" s="467"/>
      <c r="L19" s="467"/>
      <c r="M19" s="467"/>
    </row>
    <row r="20" spans="1:13" x14ac:dyDescent="0.25">
      <c r="A20" s="467"/>
      <c r="B20" s="467"/>
      <c r="C20" s="467"/>
      <c r="D20" s="467"/>
      <c r="E20" s="467"/>
      <c r="F20" s="467"/>
      <c r="G20" s="467"/>
      <c r="H20" s="467"/>
      <c r="I20" s="467"/>
      <c r="J20" s="467"/>
      <c r="K20" s="467"/>
      <c r="L20" s="467"/>
      <c r="M20" s="467"/>
    </row>
    <row r="21" spans="1:13" x14ac:dyDescent="0.25">
      <c r="A21" s="467"/>
      <c r="B21" s="467"/>
      <c r="C21" s="467"/>
      <c r="D21" s="467"/>
      <c r="E21" s="467"/>
      <c r="F21" s="467"/>
      <c r="G21" s="467"/>
      <c r="H21" s="467"/>
      <c r="I21" s="467"/>
      <c r="J21" s="467"/>
      <c r="K21" s="467"/>
      <c r="L21" s="467"/>
      <c r="M21" s="467"/>
    </row>
    <row r="22" spans="1:13" x14ac:dyDescent="0.25">
      <c r="A22" s="467"/>
      <c r="B22" s="467"/>
      <c r="C22" s="467"/>
      <c r="D22" s="467"/>
      <c r="E22" s="467"/>
      <c r="F22" s="467"/>
      <c r="G22" s="467"/>
      <c r="H22" s="467"/>
      <c r="I22" s="467"/>
      <c r="J22" s="467"/>
      <c r="K22" s="467"/>
      <c r="L22" s="467"/>
      <c r="M22" s="467"/>
    </row>
    <row r="23" spans="1:13" x14ac:dyDescent="0.25">
      <c r="A23" s="467"/>
      <c r="B23" s="467"/>
      <c r="C23" s="467"/>
      <c r="D23" s="467"/>
      <c r="E23" s="467"/>
      <c r="F23" s="467"/>
      <c r="G23" s="467"/>
      <c r="H23" s="467"/>
      <c r="I23" s="467"/>
      <c r="J23" s="467"/>
      <c r="K23" s="467"/>
      <c r="L23" s="467"/>
      <c r="M23" s="467"/>
    </row>
    <row r="24" spans="1:13" x14ac:dyDescent="0.25">
      <c r="A24" s="467"/>
      <c r="B24" s="467"/>
      <c r="C24" s="467"/>
      <c r="D24" s="467"/>
      <c r="E24" s="467"/>
      <c r="F24" s="467"/>
      <c r="G24" s="467"/>
      <c r="H24" s="467"/>
      <c r="I24" s="467"/>
      <c r="J24" s="467"/>
      <c r="K24" s="467"/>
      <c r="L24" s="467"/>
      <c r="M24" s="467"/>
    </row>
    <row r="25" spans="1:13" x14ac:dyDescent="0.25">
      <c r="A25" s="467"/>
      <c r="B25" s="467"/>
      <c r="C25" s="467"/>
      <c r="D25" s="467"/>
      <c r="E25" s="467"/>
      <c r="F25" s="467"/>
      <c r="G25" s="467"/>
      <c r="H25" s="467"/>
      <c r="I25" s="467"/>
      <c r="J25" s="467"/>
      <c r="K25" s="467"/>
      <c r="L25" s="467"/>
      <c r="M25" s="467"/>
    </row>
    <row r="26" spans="1:13" x14ac:dyDescent="0.25">
      <c r="A26" s="467"/>
      <c r="B26" s="467"/>
      <c r="C26" s="467"/>
      <c r="D26" s="467"/>
      <c r="E26" s="467"/>
      <c r="F26" s="467"/>
      <c r="G26" s="467"/>
      <c r="H26" s="467"/>
      <c r="I26" s="467"/>
      <c r="J26" s="467"/>
      <c r="K26" s="467"/>
      <c r="L26" s="467"/>
      <c r="M26" s="467"/>
    </row>
    <row r="27" spans="1:13" x14ac:dyDescent="0.25">
      <c r="A27" s="467"/>
      <c r="B27" s="467"/>
      <c r="C27" s="467"/>
      <c r="D27" s="467"/>
      <c r="E27" s="467"/>
      <c r="F27" s="467"/>
      <c r="G27" s="467"/>
      <c r="H27" s="467"/>
      <c r="I27" s="467"/>
      <c r="J27" s="467"/>
      <c r="K27" s="467"/>
      <c r="L27" s="467"/>
      <c r="M27" s="467"/>
    </row>
    <row r="28" spans="1:13" x14ac:dyDescent="0.25">
      <c r="A28" s="467"/>
      <c r="B28" s="467"/>
      <c r="C28" s="467"/>
      <c r="D28" s="467"/>
      <c r="E28" s="467"/>
      <c r="F28" s="467"/>
      <c r="G28" s="467"/>
      <c r="H28" s="467"/>
      <c r="I28" s="467"/>
      <c r="J28" s="467"/>
      <c r="K28" s="467"/>
      <c r="L28" s="467"/>
      <c r="M28" s="467"/>
    </row>
    <row r="29" spans="1:13" x14ac:dyDescent="0.25">
      <c r="A29" s="467"/>
      <c r="B29" s="467"/>
      <c r="C29" s="467"/>
      <c r="D29" s="467"/>
      <c r="E29" s="467"/>
      <c r="F29" s="467"/>
      <c r="G29" s="467"/>
      <c r="H29" s="467"/>
      <c r="I29" s="467"/>
      <c r="J29" s="467"/>
      <c r="K29" s="467"/>
      <c r="L29" s="467"/>
      <c r="M29" s="467"/>
    </row>
    <row r="30" spans="1:13" x14ac:dyDescent="0.25">
      <c r="A30" s="467"/>
      <c r="B30" s="467"/>
      <c r="C30" s="467"/>
      <c r="D30" s="467"/>
      <c r="E30" s="467"/>
      <c r="F30" s="467"/>
      <c r="G30" s="467"/>
      <c r="H30" s="467"/>
      <c r="I30" s="467"/>
      <c r="J30" s="467"/>
      <c r="K30" s="467"/>
      <c r="L30" s="467"/>
      <c r="M30" s="467"/>
    </row>
    <row r="31" spans="1:13" x14ac:dyDescent="0.25">
      <c r="A31" s="467"/>
      <c r="B31" s="467"/>
      <c r="C31" s="467"/>
      <c r="D31" s="467"/>
      <c r="E31" s="467"/>
      <c r="F31" s="467"/>
      <c r="G31" s="467"/>
      <c r="H31" s="467"/>
      <c r="I31" s="467"/>
      <c r="J31" s="467"/>
      <c r="K31" s="467"/>
      <c r="L31" s="467"/>
      <c r="M31" s="467"/>
    </row>
    <row r="32" spans="1:13" x14ac:dyDescent="0.25">
      <c r="A32" s="467"/>
      <c r="B32" s="467"/>
      <c r="C32" s="467"/>
      <c r="D32" s="467"/>
      <c r="E32" s="467"/>
      <c r="F32" s="467"/>
      <c r="G32" s="467"/>
      <c r="H32" s="467"/>
      <c r="I32" s="467"/>
      <c r="J32" s="467"/>
      <c r="K32" s="467"/>
      <c r="L32" s="467"/>
      <c r="M32" s="467"/>
    </row>
    <row r="33" spans="1:13" x14ac:dyDescent="0.25">
      <c r="A33" s="467"/>
      <c r="B33" s="467"/>
      <c r="C33" s="467"/>
      <c r="D33" s="467"/>
      <c r="E33" s="467"/>
      <c r="F33" s="467"/>
      <c r="G33" s="467"/>
      <c r="H33" s="467"/>
      <c r="I33" s="467"/>
      <c r="J33" s="467"/>
      <c r="K33" s="467"/>
      <c r="L33" s="467"/>
      <c r="M33" s="467"/>
    </row>
    <row r="34" spans="1:13" x14ac:dyDescent="0.25">
      <c r="A34" s="467"/>
      <c r="B34" s="467"/>
      <c r="C34" s="467"/>
      <c r="D34" s="467"/>
      <c r="E34" s="467"/>
      <c r="F34" s="467"/>
      <c r="G34" s="467"/>
      <c r="H34" s="467"/>
      <c r="I34" s="467"/>
      <c r="J34" s="467"/>
      <c r="K34" s="467"/>
      <c r="L34" s="467"/>
      <c r="M34" s="467"/>
    </row>
    <row r="35" spans="1:13" x14ac:dyDescent="0.25">
      <c r="A35" s="467"/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67"/>
      <c r="M35" s="467"/>
    </row>
    <row r="36" spans="1:13" x14ac:dyDescent="0.25">
      <c r="A36" s="467"/>
      <c r="B36" s="467"/>
      <c r="C36" s="467"/>
      <c r="D36" s="467"/>
      <c r="E36" s="467"/>
      <c r="F36" s="467"/>
      <c r="G36" s="467"/>
      <c r="H36" s="467"/>
      <c r="I36" s="467"/>
      <c r="J36" s="467"/>
      <c r="K36" s="467"/>
      <c r="L36" s="467"/>
      <c r="M36" s="467"/>
    </row>
    <row r="37" spans="1:13" x14ac:dyDescent="0.25">
      <c r="A37" s="467"/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67"/>
      <c r="M37" s="467"/>
    </row>
    <row r="38" spans="1:13" x14ac:dyDescent="0.25">
      <c r="A38" s="467"/>
      <c r="B38" s="467"/>
      <c r="C38" s="467"/>
      <c r="D38" s="467"/>
      <c r="E38" s="467"/>
      <c r="F38" s="467"/>
      <c r="G38" s="467"/>
      <c r="H38" s="467"/>
      <c r="I38" s="467"/>
      <c r="J38" s="467"/>
      <c r="K38" s="467"/>
      <c r="L38" s="467"/>
      <c r="M38" s="467"/>
    </row>
    <row r="39" spans="1:13" x14ac:dyDescent="0.25">
      <c r="A39" s="467"/>
      <c r="B39" s="467"/>
      <c r="C39" s="467"/>
      <c r="D39" s="467"/>
      <c r="E39" s="467"/>
      <c r="F39" s="467"/>
      <c r="G39" s="467"/>
      <c r="H39" s="467"/>
      <c r="I39" s="467"/>
      <c r="J39" s="467"/>
      <c r="K39" s="467"/>
      <c r="L39" s="467"/>
      <c r="M39" s="467"/>
    </row>
    <row r="40" spans="1:13" x14ac:dyDescent="0.25">
      <c r="A40" s="467"/>
      <c r="B40" s="467"/>
      <c r="C40" s="467"/>
      <c r="D40" s="467"/>
      <c r="E40" s="467"/>
      <c r="F40" s="467"/>
      <c r="G40" s="467"/>
      <c r="H40" s="467"/>
      <c r="I40" s="467"/>
      <c r="J40" s="467"/>
      <c r="K40" s="467"/>
      <c r="L40" s="467"/>
      <c r="M40" s="467"/>
    </row>
    <row r="41" spans="1:13" x14ac:dyDescent="0.25">
      <c r="A41" s="467"/>
      <c r="B41" s="467"/>
      <c r="C41" s="467"/>
      <c r="D41" s="467"/>
      <c r="E41" s="467"/>
      <c r="F41" s="467"/>
      <c r="G41" s="467"/>
      <c r="H41" s="467"/>
      <c r="I41" s="467"/>
      <c r="J41" s="467"/>
      <c r="K41" s="467"/>
      <c r="L41" s="467"/>
      <c r="M41" s="467"/>
    </row>
    <row r="42" spans="1:13" x14ac:dyDescent="0.25">
      <c r="A42" s="467"/>
      <c r="B42" s="467"/>
      <c r="C42" s="467"/>
      <c r="D42" s="467"/>
      <c r="E42" s="467"/>
      <c r="F42" s="467"/>
      <c r="G42" s="467"/>
      <c r="H42" s="467"/>
      <c r="I42" s="467"/>
      <c r="J42" s="467"/>
      <c r="K42" s="467"/>
      <c r="L42" s="467"/>
      <c r="M42" s="467"/>
    </row>
    <row r="43" spans="1:13" x14ac:dyDescent="0.25">
      <c r="A43" s="467"/>
      <c r="B43" s="467"/>
      <c r="C43" s="467"/>
      <c r="D43" s="467"/>
      <c r="E43" s="467"/>
      <c r="F43" s="467"/>
      <c r="G43" s="467"/>
      <c r="H43" s="467"/>
      <c r="I43" s="467"/>
      <c r="J43" s="467"/>
      <c r="K43" s="467"/>
      <c r="L43" s="467"/>
      <c r="M43" s="467"/>
    </row>
    <row r="44" spans="1:13" x14ac:dyDescent="0.25">
      <c r="A44" s="467"/>
      <c r="B44" s="467"/>
      <c r="C44" s="467"/>
      <c r="D44" s="467"/>
      <c r="E44" s="467"/>
      <c r="F44" s="467"/>
      <c r="G44" s="467"/>
      <c r="H44" s="467"/>
      <c r="I44" s="467"/>
      <c r="J44" s="467"/>
      <c r="K44" s="467"/>
      <c r="L44" s="467"/>
      <c r="M44" s="467"/>
    </row>
    <row r="45" spans="1:13" x14ac:dyDescent="0.25">
      <c r="A45" s="467"/>
      <c r="B45" s="467"/>
      <c r="C45" s="467"/>
      <c r="D45" s="467"/>
      <c r="E45" s="467"/>
      <c r="F45" s="467"/>
      <c r="G45" s="467"/>
      <c r="H45" s="467"/>
      <c r="I45" s="467"/>
      <c r="J45" s="467"/>
      <c r="K45" s="467"/>
      <c r="L45" s="467"/>
      <c r="M45" s="467"/>
    </row>
    <row r="46" spans="1:13" x14ac:dyDescent="0.25">
      <c r="A46" s="467"/>
      <c r="B46" s="467"/>
      <c r="C46" s="467"/>
      <c r="D46" s="467"/>
      <c r="E46" s="467"/>
      <c r="F46" s="467"/>
      <c r="G46" s="467"/>
      <c r="H46" s="467"/>
      <c r="I46" s="467"/>
      <c r="J46" s="467"/>
      <c r="K46" s="467"/>
      <c r="L46" s="467"/>
      <c r="M46" s="467"/>
    </row>
    <row r="47" spans="1:13" x14ac:dyDescent="0.25">
      <c r="A47" s="467"/>
      <c r="B47" s="467"/>
      <c r="C47" s="467"/>
      <c r="D47" s="467"/>
      <c r="E47" s="467"/>
      <c r="F47" s="467"/>
      <c r="G47" s="467"/>
      <c r="H47" s="467"/>
      <c r="I47" s="467"/>
      <c r="J47" s="467"/>
      <c r="K47" s="467"/>
      <c r="L47" s="467"/>
      <c r="M47" s="467"/>
    </row>
    <row r="48" spans="1:13" x14ac:dyDescent="0.25">
      <c r="A48" s="467"/>
      <c r="B48" s="467"/>
      <c r="C48" s="467"/>
      <c r="D48" s="467"/>
      <c r="E48" s="467"/>
      <c r="F48" s="467"/>
      <c r="G48" s="467"/>
      <c r="H48" s="467"/>
      <c r="I48" s="467"/>
      <c r="J48" s="467"/>
      <c r="K48" s="467"/>
      <c r="L48" s="467"/>
      <c r="M48" s="467"/>
    </row>
    <row r="49" spans="1:13" x14ac:dyDescent="0.25">
      <c r="A49" s="467"/>
      <c r="B49" s="467"/>
      <c r="C49" s="467"/>
      <c r="D49" s="467"/>
      <c r="E49" s="467"/>
      <c r="F49" s="467"/>
      <c r="G49" s="467"/>
      <c r="H49" s="467"/>
      <c r="I49" s="467"/>
      <c r="J49" s="467"/>
      <c r="K49" s="467"/>
      <c r="L49" s="467"/>
      <c r="M49" s="467"/>
    </row>
    <row r="50" spans="1:13" x14ac:dyDescent="0.25">
      <c r="A50" s="467"/>
      <c r="B50" s="467"/>
      <c r="C50" s="467"/>
      <c r="D50" s="467"/>
      <c r="E50" s="467"/>
      <c r="F50" s="467"/>
      <c r="G50" s="467"/>
      <c r="H50" s="467"/>
      <c r="I50" s="467"/>
      <c r="J50" s="467"/>
      <c r="K50" s="467"/>
      <c r="L50" s="467"/>
      <c r="M50" s="467"/>
    </row>
    <row r="51" spans="1:13" x14ac:dyDescent="0.25">
      <c r="A51" s="467"/>
      <c r="B51" s="467"/>
      <c r="C51" s="467"/>
      <c r="D51" s="467"/>
      <c r="E51" s="467"/>
      <c r="F51" s="467"/>
      <c r="G51" s="467"/>
      <c r="H51" s="467"/>
      <c r="I51" s="467"/>
      <c r="J51" s="467"/>
      <c r="K51" s="467"/>
      <c r="L51" s="467"/>
      <c r="M51" s="467"/>
    </row>
    <row r="52" spans="1:13" x14ac:dyDescent="0.25">
      <c r="A52" s="467"/>
      <c r="B52" s="467"/>
      <c r="C52" s="467"/>
      <c r="D52" s="467"/>
      <c r="E52" s="467"/>
      <c r="F52" s="467"/>
      <c r="G52" s="467"/>
      <c r="H52" s="467"/>
      <c r="I52" s="467"/>
      <c r="J52" s="467"/>
      <c r="K52" s="467"/>
      <c r="L52" s="467"/>
      <c r="M52" s="467"/>
    </row>
    <row r="53" spans="1:13" x14ac:dyDescent="0.25">
      <c r="A53" s="467"/>
      <c r="B53" s="467"/>
      <c r="C53" s="467"/>
      <c r="D53" s="467"/>
      <c r="E53" s="467"/>
      <c r="F53" s="467"/>
      <c r="G53" s="467"/>
      <c r="H53" s="467"/>
      <c r="I53" s="467"/>
      <c r="J53" s="467"/>
      <c r="K53" s="467"/>
      <c r="L53" s="467"/>
      <c r="M53" s="467"/>
    </row>
    <row r="54" spans="1:13" x14ac:dyDescent="0.25">
      <c r="A54" s="467"/>
      <c r="B54" s="467"/>
      <c r="C54" s="467"/>
      <c r="D54" s="467"/>
      <c r="E54" s="467"/>
      <c r="F54" s="467"/>
      <c r="G54" s="467"/>
      <c r="H54" s="467"/>
      <c r="I54" s="467"/>
      <c r="J54" s="467"/>
      <c r="K54" s="467"/>
      <c r="L54" s="467"/>
      <c r="M54" s="467"/>
    </row>
    <row r="55" spans="1:13" x14ac:dyDescent="0.25">
      <c r="A55" s="467"/>
      <c r="B55" s="467"/>
      <c r="C55" s="467"/>
      <c r="D55" s="467"/>
      <c r="E55" s="467"/>
      <c r="F55" s="467"/>
      <c r="G55" s="467"/>
      <c r="H55" s="467"/>
      <c r="I55" s="467"/>
      <c r="J55" s="467"/>
      <c r="K55" s="467"/>
      <c r="L55" s="467"/>
      <c r="M55" s="467"/>
    </row>
    <row r="56" spans="1:13" x14ac:dyDescent="0.25">
      <c r="A56" s="467"/>
      <c r="B56" s="467"/>
      <c r="C56" s="467"/>
      <c r="D56" s="467"/>
      <c r="E56" s="467"/>
      <c r="F56" s="467"/>
      <c r="G56" s="467"/>
      <c r="H56" s="467"/>
      <c r="I56" s="467"/>
      <c r="J56" s="467"/>
      <c r="K56" s="467"/>
      <c r="L56" s="467"/>
      <c r="M56" s="467"/>
    </row>
    <row r="57" spans="1:13" x14ac:dyDescent="0.25">
      <c r="A57" s="467"/>
      <c r="B57" s="467"/>
      <c r="C57" s="467"/>
      <c r="D57" s="467"/>
      <c r="E57" s="467"/>
      <c r="F57" s="467"/>
      <c r="G57" s="467"/>
      <c r="H57" s="467"/>
      <c r="I57" s="467"/>
      <c r="J57" s="467"/>
      <c r="K57" s="467"/>
      <c r="L57" s="467"/>
      <c r="M57" s="467"/>
    </row>
    <row r="58" spans="1:13" x14ac:dyDescent="0.25">
      <c r="A58" s="467"/>
      <c r="B58" s="467"/>
      <c r="C58" s="467"/>
      <c r="D58" s="467"/>
      <c r="E58" s="467"/>
      <c r="F58" s="467"/>
      <c r="G58" s="467"/>
      <c r="H58" s="467"/>
      <c r="I58" s="467"/>
      <c r="J58" s="467"/>
      <c r="K58" s="467"/>
      <c r="L58" s="467"/>
      <c r="M58" s="467"/>
    </row>
    <row r="59" spans="1:13" x14ac:dyDescent="0.25">
      <c r="A59" s="467"/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  <c r="M59" s="467"/>
    </row>
    <row r="60" spans="1:13" x14ac:dyDescent="0.25">
      <c r="A60" s="467"/>
      <c r="B60" s="467"/>
      <c r="C60" s="467"/>
      <c r="D60" s="467"/>
      <c r="E60" s="467"/>
      <c r="F60" s="467"/>
      <c r="G60" s="467"/>
      <c r="H60" s="467"/>
      <c r="I60" s="467"/>
      <c r="J60" s="467"/>
      <c r="K60" s="467"/>
      <c r="L60" s="467"/>
      <c r="M60" s="467"/>
    </row>
    <row r="61" spans="1:13" x14ac:dyDescent="0.25">
      <c r="A61" s="467"/>
      <c r="B61" s="467"/>
      <c r="C61" s="467"/>
      <c r="D61" s="467"/>
      <c r="E61" s="467"/>
      <c r="F61" s="467"/>
      <c r="G61" s="467"/>
      <c r="H61" s="467"/>
      <c r="I61" s="467"/>
      <c r="J61" s="467"/>
      <c r="K61" s="467"/>
      <c r="L61" s="467"/>
      <c r="M61" s="467"/>
    </row>
    <row r="62" spans="1:13" x14ac:dyDescent="0.25">
      <c r="A62" s="467"/>
      <c r="B62" s="467"/>
      <c r="C62" s="467"/>
      <c r="D62" s="467"/>
      <c r="E62" s="467"/>
      <c r="F62" s="467"/>
      <c r="G62" s="467"/>
      <c r="H62" s="467"/>
      <c r="I62" s="467"/>
      <c r="J62" s="467"/>
      <c r="K62" s="467"/>
      <c r="L62" s="467"/>
      <c r="M62" s="467"/>
    </row>
    <row r="63" spans="1:13" x14ac:dyDescent="0.25">
      <c r="A63" s="467"/>
      <c r="B63" s="467"/>
      <c r="C63" s="467"/>
      <c r="D63" s="467"/>
      <c r="E63" s="467"/>
      <c r="F63" s="467"/>
      <c r="G63" s="467"/>
      <c r="H63" s="467"/>
      <c r="I63" s="467"/>
      <c r="J63" s="467"/>
      <c r="K63" s="467"/>
      <c r="L63" s="467"/>
      <c r="M63" s="467"/>
    </row>
    <row r="64" spans="1:13" x14ac:dyDescent="0.25">
      <c r="A64" s="467"/>
      <c r="B64" s="467"/>
      <c r="C64" s="467"/>
      <c r="D64" s="467"/>
      <c r="E64" s="467"/>
      <c r="F64" s="467"/>
      <c r="G64" s="467"/>
      <c r="H64" s="467"/>
      <c r="I64" s="467"/>
      <c r="J64" s="467"/>
      <c r="K64" s="467"/>
      <c r="L64" s="467"/>
      <c r="M64" s="467"/>
    </row>
    <row r="65" spans="1:13" x14ac:dyDescent="0.25">
      <c r="A65" s="467"/>
      <c r="B65" s="467"/>
      <c r="C65" s="467"/>
      <c r="D65" s="467"/>
      <c r="E65" s="467"/>
      <c r="F65" s="467"/>
      <c r="G65" s="467"/>
      <c r="H65" s="467"/>
      <c r="I65" s="467"/>
      <c r="J65" s="467"/>
      <c r="K65" s="467"/>
      <c r="L65" s="467"/>
      <c r="M65" s="467"/>
    </row>
    <row r="66" spans="1:13" x14ac:dyDescent="0.25">
      <c r="A66" s="467"/>
      <c r="B66" s="467"/>
      <c r="C66" s="467"/>
      <c r="D66" s="467"/>
      <c r="E66" s="467"/>
      <c r="F66" s="467"/>
      <c r="G66" s="467"/>
      <c r="H66" s="467"/>
      <c r="I66" s="467"/>
      <c r="J66" s="467"/>
      <c r="K66" s="467"/>
      <c r="L66" s="467"/>
      <c r="M66" s="467"/>
    </row>
    <row r="67" spans="1:13" x14ac:dyDescent="0.25">
      <c r="A67" s="467"/>
      <c r="B67" s="467"/>
      <c r="C67" s="467"/>
      <c r="D67" s="467"/>
      <c r="E67" s="467"/>
      <c r="F67" s="467"/>
      <c r="G67" s="467"/>
      <c r="H67" s="467"/>
      <c r="I67" s="467"/>
      <c r="J67" s="467"/>
      <c r="K67" s="467"/>
      <c r="L67" s="467"/>
      <c r="M67" s="467"/>
    </row>
    <row r="68" spans="1:13" x14ac:dyDescent="0.25">
      <c r="A68" s="467"/>
      <c r="B68" s="467"/>
      <c r="C68" s="467"/>
      <c r="D68" s="467"/>
      <c r="E68" s="467"/>
      <c r="F68" s="467"/>
      <c r="G68" s="467"/>
      <c r="H68" s="467"/>
      <c r="I68" s="467"/>
      <c r="J68" s="467"/>
      <c r="K68" s="467"/>
      <c r="L68" s="467"/>
      <c r="M68" s="467"/>
    </row>
    <row r="69" spans="1:13" x14ac:dyDescent="0.25">
      <c r="A69" s="467"/>
      <c r="B69" s="467"/>
      <c r="C69" s="467"/>
      <c r="D69" s="467"/>
      <c r="E69" s="467"/>
      <c r="F69" s="467"/>
      <c r="G69" s="467"/>
      <c r="H69" s="467"/>
      <c r="I69" s="467"/>
      <c r="J69" s="467"/>
      <c r="K69" s="467"/>
      <c r="L69" s="467"/>
      <c r="M69" s="467"/>
    </row>
    <row r="70" spans="1:13" x14ac:dyDescent="0.25">
      <c r="A70" s="467"/>
      <c r="B70" s="467"/>
      <c r="C70" s="467"/>
      <c r="D70" s="467"/>
      <c r="E70" s="467"/>
      <c r="F70" s="467"/>
      <c r="G70" s="467"/>
      <c r="H70" s="467"/>
      <c r="I70" s="467"/>
      <c r="J70" s="467"/>
      <c r="K70" s="467"/>
      <c r="L70" s="467"/>
      <c r="M70" s="467"/>
    </row>
    <row r="71" spans="1:13" x14ac:dyDescent="0.25">
      <c r="A71" s="467"/>
      <c r="B71" s="467"/>
      <c r="C71" s="467"/>
      <c r="D71" s="467"/>
      <c r="E71" s="467"/>
      <c r="F71" s="467"/>
      <c r="G71" s="467"/>
      <c r="H71" s="467"/>
      <c r="I71" s="467"/>
      <c r="J71" s="467"/>
      <c r="K71" s="467"/>
      <c r="L71" s="467"/>
      <c r="M71" s="467"/>
    </row>
    <row r="72" spans="1:13" x14ac:dyDescent="0.25">
      <c r="A72" s="467"/>
      <c r="B72" s="467"/>
      <c r="C72" s="467"/>
      <c r="D72" s="467"/>
      <c r="E72" s="467"/>
      <c r="F72" s="467"/>
      <c r="G72" s="467"/>
      <c r="H72" s="467"/>
      <c r="I72" s="467"/>
      <c r="J72" s="467"/>
      <c r="K72" s="467"/>
      <c r="L72" s="467"/>
      <c r="M72" s="467"/>
    </row>
    <row r="73" spans="1:13" x14ac:dyDescent="0.25">
      <c r="A73" s="467"/>
      <c r="B73" s="467"/>
      <c r="C73" s="467"/>
      <c r="D73" s="467"/>
      <c r="E73" s="467"/>
      <c r="F73" s="467"/>
      <c r="G73" s="467"/>
      <c r="H73" s="467"/>
      <c r="I73" s="467"/>
      <c r="J73" s="467"/>
      <c r="K73" s="467"/>
      <c r="L73" s="467"/>
      <c r="M73" s="467"/>
    </row>
    <row r="74" spans="1:13" x14ac:dyDescent="0.25">
      <c r="A74" s="467"/>
      <c r="B74" s="467"/>
      <c r="C74" s="467"/>
      <c r="D74" s="467"/>
      <c r="E74" s="467"/>
      <c r="F74" s="467"/>
      <c r="G74" s="467"/>
      <c r="H74" s="467"/>
      <c r="I74" s="467"/>
      <c r="J74" s="467"/>
      <c r="K74" s="467"/>
      <c r="L74" s="467"/>
      <c r="M74" s="467"/>
    </row>
    <row r="75" spans="1:13" x14ac:dyDescent="0.25">
      <c r="A75" s="467"/>
      <c r="B75" s="467"/>
      <c r="C75" s="467"/>
      <c r="D75" s="467"/>
      <c r="E75" s="467"/>
      <c r="F75" s="467"/>
      <c r="G75" s="467"/>
      <c r="H75" s="467"/>
      <c r="I75" s="467"/>
      <c r="J75" s="467"/>
      <c r="K75" s="467"/>
      <c r="L75" s="467"/>
      <c r="M75" s="467"/>
    </row>
    <row r="76" spans="1:13" x14ac:dyDescent="0.25">
      <c r="A76" s="467"/>
      <c r="B76" s="467"/>
      <c r="C76" s="467"/>
      <c r="D76" s="467"/>
      <c r="E76" s="467"/>
      <c r="F76" s="467"/>
      <c r="G76" s="467"/>
      <c r="H76" s="467"/>
      <c r="I76" s="467"/>
      <c r="J76" s="467"/>
      <c r="K76" s="467"/>
      <c r="L76" s="467"/>
      <c r="M76" s="467"/>
    </row>
    <row r="77" spans="1:13" x14ac:dyDescent="0.25">
      <c r="A77" s="467"/>
      <c r="B77" s="467"/>
      <c r="C77" s="467"/>
      <c r="D77" s="467"/>
      <c r="E77" s="467"/>
      <c r="F77" s="467"/>
      <c r="G77" s="467"/>
      <c r="H77" s="467"/>
      <c r="I77" s="467"/>
      <c r="J77" s="467"/>
      <c r="K77" s="467"/>
      <c r="L77" s="467"/>
      <c r="M77" s="467"/>
    </row>
    <row r="78" spans="1:13" x14ac:dyDescent="0.25">
      <c r="A78" s="467"/>
      <c r="B78" s="467"/>
      <c r="C78" s="467"/>
      <c r="D78" s="467"/>
      <c r="E78" s="467"/>
      <c r="F78" s="467"/>
      <c r="G78" s="467"/>
      <c r="H78" s="467"/>
      <c r="I78" s="467"/>
      <c r="J78" s="467"/>
      <c r="K78" s="467"/>
      <c r="L78" s="467"/>
      <c r="M78" s="467"/>
    </row>
    <row r="79" spans="1:13" x14ac:dyDescent="0.25">
      <c r="A79" s="467"/>
      <c r="B79" s="467"/>
      <c r="C79" s="467"/>
      <c r="D79" s="467"/>
      <c r="E79" s="467"/>
      <c r="F79" s="467"/>
      <c r="G79" s="467"/>
      <c r="H79" s="467"/>
      <c r="I79" s="467"/>
      <c r="J79" s="467"/>
      <c r="K79" s="467"/>
      <c r="L79" s="467"/>
      <c r="M79" s="467"/>
    </row>
    <row r="80" spans="1:13" x14ac:dyDescent="0.25">
      <c r="A80" s="467"/>
      <c r="B80" s="467"/>
      <c r="C80" s="467"/>
      <c r="D80" s="467"/>
      <c r="E80" s="467"/>
      <c r="F80" s="467"/>
      <c r="G80" s="467"/>
      <c r="H80" s="467"/>
      <c r="I80" s="467"/>
      <c r="J80" s="467"/>
      <c r="K80" s="467"/>
      <c r="L80" s="467"/>
      <c r="M80" s="467"/>
    </row>
    <row r="81" spans="1:13" x14ac:dyDescent="0.25">
      <c r="A81" s="467"/>
      <c r="B81" s="467"/>
      <c r="C81" s="467"/>
      <c r="D81" s="467"/>
      <c r="E81" s="467"/>
      <c r="F81" s="467"/>
      <c r="G81" s="467"/>
      <c r="H81" s="467"/>
      <c r="I81" s="467"/>
      <c r="J81" s="467"/>
      <c r="K81" s="467"/>
      <c r="L81" s="467"/>
      <c r="M81" s="467"/>
    </row>
    <row r="82" spans="1:13" x14ac:dyDescent="0.25">
      <c r="A82" s="467"/>
      <c r="B82" s="467"/>
      <c r="C82" s="467"/>
      <c r="D82" s="467"/>
      <c r="E82" s="467"/>
      <c r="F82" s="467"/>
      <c r="G82" s="467"/>
      <c r="H82" s="467"/>
      <c r="I82" s="467"/>
      <c r="J82" s="467"/>
      <c r="K82" s="467"/>
      <c r="L82" s="467"/>
      <c r="M82" s="467"/>
    </row>
    <row r="83" spans="1:13" x14ac:dyDescent="0.25">
      <c r="A83" s="467"/>
      <c r="B83" s="467"/>
      <c r="C83" s="467"/>
      <c r="D83" s="467"/>
      <c r="E83" s="467"/>
      <c r="F83" s="467"/>
      <c r="G83" s="467"/>
      <c r="H83" s="467"/>
      <c r="I83" s="467"/>
      <c r="J83" s="467"/>
      <c r="K83" s="467"/>
      <c r="L83" s="467"/>
      <c r="M83" s="467"/>
    </row>
    <row r="84" spans="1:13" x14ac:dyDescent="0.25">
      <c r="A84" s="467"/>
      <c r="B84" s="467"/>
      <c r="C84" s="467"/>
      <c r="D84" s="467"/>
      <c r="E84" s="467"/>
      <c r="F84" s="467"/>
      <c r="G84" s="467"/>
      <c r="H84" s="467"/>
      <c r="I84" s="467"/>
      <c r="J84" s="467"/>
      <c r="K84" s="467"/>
      <c r="L84" s="467"/>
      <c r="M84" s="467"/>
    </row>
    <row r="85" spans="1:13" x14ac:dyDescent="0.25">
      <c r="A85" s="467"/>
      <c r="B85" s="467"/>
      <c r="C85" s="467"/>
      <c r="D85" s="467"/>
      <c r="E85" s="467"/>
      <c r="F85" s="467"/>
      <c r="G85" s="467"/>
      <c r="H85" s="467"/>
      <c r="I85" s="467"/>
      <c r="J85" s="467"/>
      <c r="K85" s="467"/>
      <c r="L85" s="467"/>
      <c r="M85" s="467"/>
    </row>
    <row r="86" spans="1:13" x14ac:dyDescent="0.25">
      <c r="A86" s="467"/>
      <c r="B86" s="467"/>
      <c r="C86" s="467"/>
      <c r="D86" s="467"/>
      <c r="E86" s="467"/>
      <c r="F86" s="467"/>
      <c r="G86" s="467"/>
      <c r="H86" s="467"/>
      <c r="I86" s="467"/>
      <c r="J86" s="467"/>
      <c r="K86" s="467"/>
      <c r="L86" s="467"/>
      <c r="M86" s="467"/>
    </row>
    <row r="87" spans="1:13" x14ac:dyDescent="0.25">
      <c r="A87" s="467"/>
      <c r="B87" s="467"/>
      <c r="C87" s="467"/>
      <c r="D87" s="467"/>
      <c r="E87" s="467"/>
      <c r="F87" s="467"/>
      <c r="G87" s="467"/>
      <c r="H87" s="467"/>
      <c r="I87" s="467"/>
      <c r="J87" s="467"/>
      <c r="K87" s="467"/>
      <c r="L87" s="467"/>
      <c r="M87" s="467"/>
    </row>
    <row r="88" spans="1:13" x14ac:dyDescent="0.25">
      <c r="A88" s="467"/>
      <c r="B88" s="467"/>
      <c r="C88" s="467"/>
      <c r="D88" s="467"/>
      <c r="E88" s="467"/>
      <c r="F88" s="467"/>
      <c r="G88" s="467"/>
      <c r="H88" s="467"/>
      <c r="I88" s="467"/>
      <c r="J88" s="467"/>
      <c r="K88" s="467"/>
      <c r="L88" s="467"/>
      <c r="M88" s="467"/>
    </row>
    <row r="89" spans="1:13" x14ac:dyDescent="0.25">
      <c r="A89" s="467"/>
      <c r="B89" s="467"/>
      <c r="C89" s="467"/>
      <c r="D89" s="467"/>
      <c r="E89" s="467"/>
      <c r="F89" s="467"/>
      <c r="G89" s="467"/>
      <c r="H89" s="467"/>
      <c r="I89" s="467"/>
      <c r="J89" s="467"/>
      <c r="K89" s="467"/>
      <c r="L89" s="467"/>
      <c r="M89" s="467"/>
    </row>
    <row r="90" spans="1:13" x14ac:dyDescent="0.25">
      <c r="A90" s="467"/>
      <c r="B90" s="467"/>
      <c r="C90" s="467"/>
      <c r="D90" s="467"/>
      <c r="E90" s="467"/>
      <c r="F90" s="467"/>
      <c r="G90" s="467"/>
      <c r="H90" s="467"/>
      <c r="I90" s="467"/>
      <c r="J90" s="467"/>
      <c r="K90" s="467"/>
      <c r="L90" s="467"/>
      <c r="M90" s="467"/>
    </row>
    <row r="91" spans="1:13" x14ac:dyDescent="0.25">
      <c r="A91" s="467"/>
      <c r="B91" s="467"/>
      <c r="C91" s="467"/>
      <c r="D91" s="467"/>
      <c r="E91" s="467"/>
      <c r="F91" s="467"/>
      <c r="G91" s="467"/>
      <c r="H91" s="467"/>
      <c r="I91" s="467"/>
      <c r="J91" s="467"/>
      <c r="K91" s="467"/>
      <c r="L91" s="467"/>
      <c r="M91" s="467"/>
    </row>
    <row r="92" spans="1:13" x14ac:dyDescent="0.25">
      <c r="A92" s="467"/>
      <c r="B92" s="467"/>
      <c r="C92" s="467"/>
      <c r="D92" s="467"/>
      <c r="E92" s="467"/>
      <c r="F92" s="467"/>
      <c r="G92" s="467"/>
      <c r="H92" s="467"/>
      <c r="I92" s="467"/>
      <c r="J92" s="467"/>
      <c r="K92" s="467"/>
      <c r="L92" s="467"/>
      <c r="M92" s="467"/>
    </row>
    <row r="93" spans="1:13" x14ac:dyDescent="0.25">
      <c r="A93" s="467"/>
      <c r="B93" s="467"/>
      <c r="C93" s="467"/>
      <c r="D93" s="467"/>
      <c r="E93" s="467"/>
      <c r="F93" s="467"/>
      <c r="G93" s="467"/>
      <c r="H93" s="467"/>
      <c r="I93" s="467"/>
      <c r="J93" s="467"/>
      <c r="K93" s="467"/>
      <c r="L93" s="467"/>
      <c r="M93" s="467"/>
    </row>
    <row r="94" spans="1:13" x14ac:dyDescent="0.25">
      <c r="A94" s="467"/>
      <c r="B94" s="467"/>
      <c r="C94" s="467"/>
      <c r="D94" s="467"/>
      <c r="E94" s="467"/>
      <c r="F94" s="467"/>
      <c r="G94" s="467"/>
      <c r="H94" s="467"/>
      <c r="I94" s="467"/>
      <c r="J94" s="467"/>
      <c r="K94" s="467"/>
      <c r="L94" s="467"/>
      <c r="M94" s="467"/>
    </row>
    <row r="95" spans="1:13" x14ac:dyDescent="0.25">
      <c r="A95" s="467"/>
      <c r="B95" s="467"/>
      <c r="C95" s="467"/>
      <c r="D95" s="467"/>
      <c r="E95" s="467"/>
      <c r="F95" s="467"/>
      <c r="G95" s="467"/>
      <c r="H95" s="467"/>
      <c r="I95" s="467"/>
      <c r="J95" s="467"/>
      <c r="K95" s="467"/>
      <c r="L95" s="467"/>
      <c r="M95" s="467"/>
    </row>
    <row r="96" spans="1:13" x14ac:dyDescent="0.25">
      <c r="A96" s="467"/>
      <c r="B96" s="467"/>
      <c r="C96" s="467"/>
      <c r="D96" s="467"/>
      <c r="E96" s="467"/>
      <c r="F96" s="467"/>
      <c r="G96" s="467"/>
      <c r="H96" s="467"/>
      <c r="I96" s="467"/>
      <c r="J96" s="467"/>
      <c r="K96" s="467"/>
      <c r="L96" s="467"/>
      <c r="M96" s="467"/>
    </row>
    <row r="97" spans="1:13" x14ac:dyDescent="0.25">
      <c r="A97" s="467"/>
      <c r="B97" s="467"/>
      <c r="C97" s="467"/>
      <c r="D97" s="467"/>
      <c r="E97" s="467"/>
      <c r="F97" s="467"/>
      <c r="G97" s="467"/>
      <c r="H97" s="467"/>
      <c r="I97" s="467"/>
      <c r="J97" s="467"/>
      <c r="K97" s="467"/>
      <c r="L97" s="467"/>
      <c r="M97" s="467"/>
    </row>
    <row r="98" spans="1:13" x14ac:dyDescent="0.25">
      <c r="A98" s="467"/>
      <c r="B98" s="467"/>
      <c r="C98" s="467"/>
      <c r="D98" s="467"/>
      <c r="E98" s="467"/>
      <c r="F98" s="467"/>
      <c r="G98" s="467"/>
      <c r="H98" s="467"/>
      <c r="I98" s="467"/>
      <c r="J98" s="467"/>
      <c r="K98" s="467"/>
      <c r="L98" s="467"/>
      <c r="M98" s="467"/>
    </row>
    <row r="99" spans="1:13" x14ac:dyDescent="0.25">
      <c r="A99" s="467"/>
      <c r="B99" s="467"/>
      <c r="C99" s="467"/>
      <c r="D99" s="467"/>
      <c r="E99" s="467"/>
      <c r="F99" s="467"/>
      <c r="G99" s="467"/>
      <c r="H99" s="467"/>
      <c r="I99" s="467"/>
      <c r="J99" s="467"/>
      <c r="K99" s="467"/>
      <c r="L99" s="467"/>
      <c r="M99" s="467"/>
    </row>
    <row r="100" spans="1:13" x14ac:dyDescent="0.25">
      <c r="A100" s="467"/>
      <c r="B100" s="467"/>
      <c r="C100" s="467"/>
      <c r="D100" s="467"/>
      <c r="E100" s="467"/>
      <c r="F100" s="467"/>
      <c r="G100" s="467"/>
      <c r="H100" s="467"/>
      <c r="I100" s="467"/>
      <c r="J100" s="467"/>
      <c r="K100" s="467"/>
      <c r="L100" s="467"/>
      <c r="M100" s="467"/>
    </row>
    <row r="101" spans="1:13" x14ac:dyDescent="0.25">
      <c r="A101" s="467"/>
      <c r="B101" s="467"/>
      <c r="C101" s="467"/>
      <c r="D101" s="467"/>
      <c r="E101" s="467"/>
      <c r="F101" s="467"/>
      <c r="G101" s="467"/>
      <c r="H101" s="467"/>
      <c r="I101" s="467"/>
      <c r="J101" s="467"/>
      <c r="K101" s="467"/>
      <c r="L101" s="467"/>
      <c r="M101" s="467"/>
    </row>
    <row r="102" spans="1:13" x14ac:dyDescent="0.25">
      <c r="A102" s="467"/>
      <c r="B102" s="467"/>
      <c r="C102" s="467"/>
      <c r="D102" s="467"/>
      <c r="E102" s="467"/>
      <c r="F102" s="467"/>
      <c r="G102" s="467"/>
      <c r="H102" s="467"/>
      <c r="I102" s="467"/>
      <c r="J102" s="467"/>
      <c r="K102" s="467"/>
      <c r="L102" s="467"/>
      <c r="M102" s="467"/>
    </row>
    <row r="103" spans="1:13" x14ac:dyDescent="0.25">
      <c r="A103" s="467"/>
      <c r="B103" s="467"/>
      <c r="C103" s="467"/>
      <c r="D103" s="467"/>
      <c r="E103" s="467"/>
      <c r="F103" s="467"/>
      <c r="G103" s="467"/>
      <c r="H103" s="467"/>
      <c r="I103" s="467"/>
      <c r="J103" s="467"/>
      <c r="K103" s="467"/>
      <c r="L103" s="467"/>
      <c r="M103" s="467"/>
    </row>
    <row r="104" spans="1:13" x14ac:dyDescent="0.25">
      <c r="A104" s="467"/>
      <c r="B104" s="467"/>
      <c r="C104" s="467"/>
      <c r="D104" s="467"/>
      <c r="E104" s="467"/>
      <c r="F104" s="467"/>
      <c r="G104" s="467"/>
      <c r="H104" s="467"/>
      <c r="I104" s="467"/>
      <c r="J104" s="467"/>
      <c r="K104" s="467"/>
      <c r="L104" s="467"/>
      <c r="M104" s="467"/>
    </row>
    <row r="105" spans="1:13" x14ac:dyDescent="0.25">
      <c r="A105" s="467"/>
      <c r="B105" s="467"/>
      <c r="C105" s="467"/>
      <c r="D105" s="467"/>
      <c r="E105" s="467"/>
      <c r="F105" s="467"/>
      <c r="G105" s="467"/>
      <c r="H105" s="467"/>
      <c r="I105" s="467"/>
      <c r="J105" s="467"/>
      <c r="K105" s="467"/>
      <c r="L105" s="467"/>
      <c r="M105" s="467"/>
    </row>
    <row r="106" spans="1:13" x14ac:dyDescent="0.25">
      <c r="A106" s="467"/>
      <c r="B106" s="467"/>
      <c r="C106" s="467"/>
      <c r="D106" s="467"/>
      <c r="E106" s="467"/>
      <c r="F106" s="467"/>
      <c r="G106" s="467"/>
      <c r="H106" s="467"/>
      <c r="I106" s="467"/>
      <c r="J106" s="467"/>
      <c r="K106" s="467"/>
      <c r="L106" s="467"/>
      <c r="M106" s="467"/>
    </row>
    <row r="107" spans="1:13" x14ac:dyDescent="0.25">
      <c r="A107" s="467"/>
      <c r="B107" s="467"/>
      <c r="C107" s="467"/>
      <c r="D107" s="467"/>
      <c r="E107" s="467"/>
      <c r="F107" s="467"/>
      <c r="G107" s="467"/>
      <c r="H107" s="467"/>
      <c r="I107" s="467"/>
      <c r="J107" s="467"/>
      <c r="K107" s="467"/>
      <c r="L107" s="467"/>
      <c r="M107" s="467"/>
    </row>
    <row r="108" spans="1:13" x14ac:dyDescent="0.25">
      <c r="A108" s="467"/>
      <c r="B108" s="467"/>
      <c r="C108" s="467"/>
      <c r="D108" s="467"/>
      <c r="E108" s="467"/>
      <c r="F108" s="467"/>
      <c r="G108" s="467"/>
      <c r="H108" s="467"/>
      <c r="I108" s="467"/>
      <c r="J108" s="467"/>
      <c r="K108" s="467"/>
      <c r="L108" s="467"/>
      <c r="M108" s="467"/>
    </row>
    <row r="109" spans="1:13" x14ac:dyDescent="0.25">
      <c r="A109" s="467"/>
      <c r="B109" s="467"/>
      <c r="C109" s="467"/>
      <c r="D109" s="467"/>
      <c r="E109" s="467"/>
      <c r="F109" s="467"/>
      <c r="G109" s="467"/>
      <c r="H109" s="467"/>
      <c r="I109" s="467"/>
      <c r="J109" s="467"/>
      <c r="K109" s="467"/>
      <c r="L109" s="467"/>
      <c r="M109" s="467"/>
    </row>
    <row r="110" spans="1:13" x14ac:dyDescent="0.25">
      <c r="A110" s="467"/>
      <c r="B110" s="467"/>
      <c r="C110" s="467"/>
      <c r="D110" s="467"/>
      <c r="E110" s="467"/>
      <c r="F110" s="467"/>
      <c r="G110" s="467"/>
      <c r="H110" s="467"/>
      <c r="I110" s="467"/>
      <c r="J110" s="467"/>
      <c r="K110" s="467"/>
      <c r="L110" s="467"/>
      <c r="M110" s="467"/>
    </row>
    <row r="111" spans="1:13" x14ac:dyDescent="0.25">
      <c r="A111" s="467"/>
      <c r="B111" s="467"/>
      <c r="C111" s="467"/>
      <c r="D111" s="467"/>
      <c r="E111" s="467"/>
      <c r="F111" s="467"/>
      <c r="G111" s="467"/>
      <c r="H111" s="467"/>
      <c r="I111" s="467"/>
      <c r="J111" s="467"/>
      <c r="K111" s="467"/>
      <c r="L111" s="467"/>
      <c r="M111" s="467"/>
    </row>
    <row r="112" spans="1:13" x14ac:dyDescent="0.25">
      <c r="A112" s="467"/>
      <c r="B112" s="467"/>
      <c r="C112" s="467"/>
      <c r="D112" s="467"/>
      <c r="E112" s="467"/>
      <c r="F112" s="467"/>
      <c r="G112" s="467"/>
      <c r="H112" s="467"/>
      <c r="I112" s="467"/>
      <c r="J112" s="467"/>
      <c r="K112" s="467"/>
      <c r="L112" s="467"/>
      <c r="M112" s="467"/>
    </row>
    <row r="113" spans="1:13" x14ac:dyDescent="0.25">
      <c r="A113" s="467"/>
      <c r="B113" s="467"/>
      <c r="C113" s="467"/>
      <c r="D113" s="467"/>
      <c r="E113" s="467"/>
      <c r="F113" s="467"/>
      <c r="G113" s="467"/>
      <c r="H113" s="467"/>
      <c r="I113" s="467"/>
      <c r="J113" s="467"/>
      <c r="K113" s="467"/>
      <c r="L113" s="467"/>
      <c r="M113" s="467"/>
    </row>
    <row r="114" spans="1:13" x14ac:dyDescent="0.25">
      <c r="A114" s="467"/>
      <c r="B114" s="467"/>
      <c r="C114" s="467"/>
      <c r="D114" s="467"/>
      <c r="E114" s="467"/>
      <c r="F114" s="467"/>
      <c r="G114" s="467"/>
      <c r="H114" s="467"/>
      <c r="I114" s="467"/>
      <c r="J114" s="467"/>
      <c r="K114" s="467"/>
      <c r="L114" s="467"/>
      <c r="M114" s="467"/>
    </row>
    <row r="115" spans="1:13" x14ac:dyDescent="0.25">
      <c r="A115" s="467"/>
      <c r="B115" s="467"/>
      <c r="C115" s="467"/>
      <c r="D115" s="467"/>
      <c r="E115" s="467"/>
      <c r="F115" s="467"/>
      <c r="G115" s="467"/>
      <c r="H115" s="467"/>
      <c r="I115" s="467"/>
      <c r="J115" s="467"/>
      <c r="K115" s="467"/>
      <c r="L115" s="467"/>
      <c r="M115" s="467"/>
    </row>
    <row r="116" spans="1:13" x14ac:dyDescent="0.25">
      <c r="A116" s="467"/>
      <c r="B116" s="467"/>
      <c r="C116" s="467"/>
      <c r="D116" s="467"/>
      <c r="E116" s="467"/>
      <c r="F116" s="467"/>
      <c r="G116" s="467"/>
      <c r="H116" s="467"/>
      <c r="I116" s="467"/>
      <c r="J116" s="467"/>
      <c r="K116" s="467"/>
      <c r="L116" s="467"/>
      <c r="M116" s="467"/>
    </row>
    <row r="117" spans="1:13" x14ac:dyDescent="0.25">
      <c r="A117" s="467"/>
      <c r="B117" s="467"/>
      <c r="C117" s="467"/>
      <c r="D117" s="467"/>
      <c r="E117" s="467"/>
      <c r="F117" s="467"/>
      <c r="G117" s="467"/>
      <c r="H117" s="467"/>
      <c r="I117" s="467"/>
      <c r="J117" s="467"/>
      <c r="K117" s="467"/>
      <c r="L117" s="467"/>
      <c r="M117" s="467"/>
    </row>
    <row r="118" spans="1:13" x14ac:dyDescent="0.25">
      <c r="A118" s="467"/>
      <c r="B118" s="467"/>
      <c r="C118" s="467"/>
      <c r="D118" s="467"/>
      <c r="E118" s="467"/>
      <c r="F118" s="467"/>
      <c r="G118" s="467"/>
      <c r="H118" s="467"/>
      <c r="I118" s="467"/>
      <c r="J118" s="467"/>
      <c r="K118" s="467"/>
      <c r="L118" s="467"/>
      <c r="M118" s="467"/>
    </row>
    <row r="119" spans="1:13" x14ac:dyDescent="0.25">
      <c r="A119" s="467"/>
      <c r="B119" s="467"/>
      <c r="C119" s="467"/>
      <c r="D119" s="467"/>
      <c r="E119" s="467"/>
      <c r="F119" s="467"/>
      <c r="G119" s="467"/>
      <c r="H119" s="467"/>
      <c r="I119" s="467"/>
      <c r="J119" s="467"/>
      <c r="K119" s="467"/>
      <c r="L119" s="467"/>
      <c r="M119" s="467"/>
    </row>
    <row r="120" spans="1:13" x14ac:dyDescent="0.25">
      <c r="A120" s="467"/>
      <c r="B120" s="467"/>
      <c r="C120" s="467"/>
      <c r="D120" s="467"/>
      <c r="E120" s="467"/>
      <c r="F120" s="467"/>
      <c r="G120" s="467"/>
      <c r="H120" s="467"/>
      <c r="I120" s="467"/>
      <c r="J120" s="467"/>
      <c r="K120" s="467"/>
      <c r="L120" s="467"/>
      <c r="M120" s="467"/>
    </row>
    <row r="121" spans="1:13" x14ac:dyDescent="0.25">
      <c r="A121" s="467"/>
      <c r="B121" s="467"/>
      <c r="C121" s="467"/>
      <c r="D121" s="467"/>
      <c r="E121" s="467"/>
      <c r="F121" s="467"/>
      <c r="G121" s="467"/>
      <c r="H121" s="467"/>
      <c r="I121" s="467"/>
      <c r="J121" s="467"/>
      <c r="K121" s="467"/>
      <c r="L121" s="467"/>
      <c r="M121" s="467"/>
    </row>
    <row r="122" spans="1:13" x14ac:dyDescent="0.25">
      <c r="A122" s="467"/>
      <c r="B122" s="467"/>
      <c r="C122" s="467"/>
      <c r="D122" s="467"/>
      <c r="E122" s="467"/>
      <c r="F122" s="467"/>
      <c r="G122" s="467"/>
      <c r="H122" s="467"/>
      <c r="I122" s="467"/>
      <c r="J122" s="467"/>
      <c r="K122" s="467"/>
      <c r="L122" s="467"/>
      <c r="M122" s="467"/>
    </row>
    <row r="123" spans="1:13" x14ac:dyDescent="0.25">
      <c r="A123" s="467"/>
      <c r="B123" s="467"/>
      <c r="C123" s="467"/>
      <c r="D123" s="467"/>
      <c r="E123" s="467"/>
      <c r="F123" s="467"/>
      <c r="G123" s="467"/>
      <c r="H123" s="467"/>
      <c r="I123" s="467"/>
      <c r="J123" s="467"/>
      <c r="K123" s="467"/>
      <c r="L123" s="467"/>
      <c r="M123" s="467"/>
    </row>
    <row r="124" spans="1:13" x14ac:dyDescent="0.25">
      <c r="A124" s="467"/>
      <c r="B124" s="467"/>
      <c r="C124" s="467"/>
      <c r="D124" s="467"/>
      <c r="E124" s="467"/>
      <c r="F124" s="467"/>
      <c r="G124" s="467"/>
      <c r="H124" s="467"/>
      <c r="I124" s="467"/>
      <c r="J124" s="467"/>
      <c r="K124" s="467"/>
      <c r="L124" s="467"/>
      <c r="M124" s="467"/>
    </row>
    <row r="125" spans="1:13" x14ac:dyDescent="0.25">
      <c r="A125" s="467"/>
      <c r="B125" s="467"/>
      <c r="C125" s="467"/>
      <c r="D125" s="467"/>
      <c r="E125" s="467"/>
      <c r="F125" s="467"/>
      <c r="G125" s="467"/>
      <c r="H125" s="467"/>
      <c r="I125" s="467"/>
      <c r="J125" s="467"/>
      <c r="K125" s="467"/>
      <c r="L125" s="467"/>
      <c r="M125" s="467"/>
    </row>
    <row r="126" spans="1:13" x14ac:dyDescent="0.25">
      <c r="A126" s="467"/>
      <c r="B126" s="467"/>
      <c r="C126" s="467"/>
      <c r="D126" s="467"/>
      <c r="E126" s="467"/>
      <c r="F126" s="467"/>
      <c r="G126" s="467"/>
      <c r="H126" s="467"/>
      <c r="I126" s="467"/>
      <c r="J126" s="467"/>
      <c r="K126" s="467"/>
      <c r="L126" s="467"/>
      <c r="M126" s="467"/>
    </row>
    <row r="127" spans="1:13" x14ac:dyDescent="0.25">
      <c r="A127" s="467"/>
      <c r="B127" s="467"/>
      <c r="C127" s="467"/>
      <c r="D127" s="467"/>
      <c r="E127" s="467"/>
      <c r="F127" s="467"/>
      <c r="G127" s="467"/>
      <c r="H127" s="467"/>
      <c r="I127" s="467"/>
      <c r="J127" s="467"/>
      <c r="K127" s="467"/>
      <c r="L127" s="467"/>
      <c r="M127" s="467"/>
    </row>
    <row r="128" spans="1:13" x14ac:dyDescent="0.25">
      <c r="A128" s="467"/>
      <c r="B128" s="467"/>
      <c r="C128" s="467"/>
      <c r="D128" s="467"/>
      <c r="E128" s="467"/>
      <c r="F128" s="467"/>
      <c r="G128" s="467"/>
      <c r="H128" s="467"/>
      <c r="I128" s="467"/>
      <c r="J128" s="467"/>
      <c r="K128" s="467"/>
      <c r="L128" s="467"/>
      <c r="M128" s="467"/>
    </row>
    <row r="129" spans="1:13" x14ac:dyDescent="0.25">
      <c r="A129" s="467"/>
      <c r="B129" s="467"/>
      <c r="C129" s="467"/>
      <c r="D129" s="467"/>
      <c r="E129" s="467"/>
      <c r="F129" s="467"/>
      <c r="G129" s="467"/>
      <c r="H129" s="467"/>
      <c r="I129" s="467"/>
      <c r="J129" s="467"/>
      <c r="K129" s="467"/>
      <c r="L129" s="467"/>
      <c r="M129" s="467"/>
    </row>
    <row r="130" spans="1:13" x14ac:dyDescent="0.25">
      <c r="A130" s="467"/>
      <c r="B130" s="467"/>
      <c r="C130" s="467"/>
      <c r="D130" s="467"/>
      <c r="E130" s="467"/>
      <c r="F130" s="467"/>
      <c r="G130" s="467"/>
      <c r="H130" s="467"/>
      <c r="I130" s="467"/>
      <c r="J130" s="467"/>
      <c r="K130" s="467"/>
      <c r="L130" s="467"/>
      <c r="M130" s="467"/>
    </row>
    <row r="131" spans="1:13" x14ac:dyDescent="0.25">
      <c r="A131" s="467"/>
      <c r="B131" s="467"/>
      <c r="C131" s="467"/>
      <c r="D131" s="467"/>
      <c r="E131" s="467"/>
      <c r="F131" s="467"/>
      <c r="G131" s="467"/>
      <c r="H131" s="467"/>
      <c r="I131" s="467"/>
      <c r="J131" s="467"/>
      <c r="K131" s="467"/>
      <c r="L131" s="467"/>
      <c r="M131" s="467"/>
    </row>
    <row r="132" spans="1:13" x14ac:dyDescent="0.25">
      <c r="A132" s="467"/>
      <c r="B132" s="467"/>
      <c r="C132" s="467"/>
      <c r="D132" s="467"/>
      <c r="E132" s="467"/>
      <c r="F132" s="467"/>
      <c r="G132" s="467"/>
      <c r="H132" s="467"/>
      <c r="I132" s="467"/>
      <c r="J132" s="467"/>
      <c r="K132" s="467"/>
      <c r="L132" s="467"/>
      <c r="M132" s="467"/>
    </row>
    <row r="133" spans="1:13" x14ac:dyDescent="0.25">
      <c r="A133" s="467"/>
      <c r="B133" s="467"/>
      <c r="C133" s="467"/>
      <c r="D133" s="467"/>
      <c r="E133" s="467"/>
      <c r="F133" s="467"/>
      <c r="G133" s="467"/>
      <c r="H133" s="467"/>
      <c r="I133" s="467"/>
      <c r="J133" s="467"/>
      <c r="K133" s="467"/>
      <c r="L133" s="467"/>
      <c r="M133" s="467"/>
    </row>
  </sheetData>
  <mergeCells count="1">
    <mergeCell ref="A1:M1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8"/>
  <sheetViews>
    <sheetView topLeftCell="A160" workbookViewId="0">
      <selection activeCell="D172" sqref="D172"/>
    </sheetView>
  </sheetViews>
  <sheetFormatPr defaultRowHeight="15" x14ac:dyDescent="0.25"/>
  <cols>
    <col min="1" max="1" width="4.5703125" customWidth="1"/>
    <col min="2" max="2" width="16.140625" style="6" customWidth="1"/>
    <col min="3" max="3" width="35.42578125" customWidth="1"/>
    <col min="4" max="4" width="15.28515625" customWidth="1"/>
    <col min="5" max="5" width="14.7109375" customWidth="1"/>
    <col min="6" max="6" width="15.140625" customWidth="1"/>
    <col min="7" max="7" width="15.42578125" customWidth="1"/>
    <col min="9" max="9" width="12.7109375" bestFit="1" customWidth="1"/>
  </cols>
  <sheetData>
    <row r="1" spans="1:8" s="1" customFormat="1" x14ac:dyDescent="0.25">
      <c r="A1" s="47" t="s">
        <v>139</v>
      </c>
      <c r="B1" s="47"/>
      <c r="C1" s="47"/>
      <c r="D1" s="47"/>
      <c r="E1" s="47"/>
      <c r="F1" s="47"/>
      <c r="G1" s="47"/>
    </row>
    <row r="2" spans="1:8" s="1" customFormat="1" x14ac:dyDescent="0.25">
      <c r="A2" s="47" t="s">
        <v>140</v>
      </c>
      <c r="B2" s="47"/>
      <c r="C2" s="47"/>
      <c r="D2" s="47"/>
      <c r="E2" s="47"/>
      <c r="F2" s="47"/>
      <c r="G2" s="47"/>
    </row>
    <row r="3" spans="1:8" s="1" customFormat="1" x14ac:dyDescent="0.25">
      <c r="A3" s="47" t="s">
        <v>324</v>
      </c>
      <c r="B3" s="47"/>
      <c r="C3" s="47"/>
      <c r="D3" s="47"/>
      <c r="E3" s="47"/>
      <c r="F3" s="47"/>
      <c r="G3" s="47"/>
    </row>
    <row r="4" spans="1:8" s="1" customFormat="1" x14ac:dyDescent="0.25">
      <c r="A4" s="48" t="s">
        <v>148</v>
      </c>
      <c r="B4" s="48"/>
      <c r="C4" s="48"/>
      <c r="D4" s="48"/>
      <c r="E4" s="48"/>
      <c r="F4" s="48"/>
      <c r="G4" s="48"/>
    </row>
    <row r="5" spans="1:8" s="1" customFormat="1" ht="15.75" thickBot="1" x14ac:dyDescent="0.3">
      <c r="A5" s="8"/>
      <c r="B5" s="9"/>
      <c r="C5" s="8"/>
      <c r="D5" s="8"/>
      <c r="E5" s="8"/>
      <c r="F5" s="8"/>
      <c r="G5" s="8"/>
    </row>
    <row r="6" spans="1:8" s="1" customFormat="1" ht="27" customHeight="1" x14ac:dyDescent="0.25">
      <c r="A6" s="27" t="s">
        <v>0</v>
      </c>
      <c r="B6" s="28" t="s">
        <v>151</v>
      </c>
      <c r="C6" s="29" t="s">
        <v>1</v>
      </c>
      <c r="D6" s="29" t="s">
        <v>2</v>
      </c>
      <c r="E6" s="29" t="s">
        <v>4</v>
      </c>
      <c r="F6" s="29" t="s">
        <v>5</v>
      </c>
      <c r="G6" s="29" t="s">
        <v>6</v>
      </c>
    </row>
    <row r="7" spans="1:8" s="1" customFormat="1" ht="13.5" customHeight="1" x14ac:dyDescent="0.25">
      <c r="A7" s="30"/>
      <c r="B7" s="31" t="s">
        <v>152</v>
      </c>
      <c r="C7" s="30"/>
      <c r="D7" s="32" t="s">
        <v>3</v>
      </c>
      <c r="E7" s="32" t="s">
        <v>3</v>
      </c>
      <c r="F7" s="32" t="s">
        <v>3</v>
      </c>
      <c r="G7" s="32" t="s">
        <v>3</v>
      </c>
    </row>
    <row r="8" spans="1:8" ht="24.75" customHeight="1" x14ac:dyDescent="0.25">
      <c r="A8" s="10">
        <v>1</v>
      </c>
      <c r="B8" s="5" t="s">
        <v>180</v>
      </c>
      <c r="C8" s="11" t="s">
        <v>7</v>
      </c>
      <c r="D8" s="12">
        <v>211481494.80000001</v>
      </c>
      <c r="E8" s="12">
        <v>409000000</v>
      </c>
      <c r="F8" s="12">
        <v>1613500000</v>
      </c>
      <c r="G8" s="12">
        <f>D8+E8+F8</f>
        <v>2233981494.8000002</v>
      </c>
      <c r="H8" s="1"/>
    </row>
    <row r="9" spans="1:8" ht="18.75" customHeight="1" x14ac:dyDescent="0.25">
      <c r="A9" s="10">
        <v>2</v>
      </c>
      <c r="B9" s="5" t="s">
        <v>181</v>
      </c>
      <c r="C9" s="11" t="s">
        <v>8</v>
      </c>
      <c r="D9" s="12">
        <v>47538692.289999999</v>
      </c>
      <c r="E9" s="12">
        <v>132000000</v>
      </c>
      <c r="F9" s="12">
        <v>54000000</v>
      </c>
      <c r="G9" s="12">
        <f t="shared" ref="G9:G81" si="0">D9+E9+F9</f>
        <v>233538692.28999999</v>
      </c>
      <c r="H9" s="1"/>
    </row>
    <row r="10" spans="1:8" ht="24.95" customHeight="1" x14ac:dyDescent="0.25">
      <c r="A10" s="10">
        <v>3</v>
      </c>
      <c r="B10" s="5" t="s">
        <v>182</v>
      </c>
      <c r="C10" s="11" t="s">
        <v>9</v>
      </c>
      <c r="D10" s="13">
        <v>0</v>
      </c>
      <c r="E10" s="12">
        <v>5950000</v>
      </c>
      <c r="F10" s="13">
        <v>0</v>
      </c>
      <c r="G10" s="12">
        <f t="shared" si="0"/>
        <v>5950000</v>
      </c>
      <c r="H10" s="1"/>
    </row>
    <row r="11" spans="1:8" ht="24.95" customHeight="1" x14ac:dyDescent="0.25">
      <c r="A11" s="10">
        <v>4</v>
      </c>
      <c r="B11" s="5" t="s">
        <v>183</v>
      </c>
      <c r="C11" s="11" t="s">
        <v>10</v>
      </c>
      <c r="D11" s="13">
        <v>0</v>
      </c>
      <c r="E11" s="12">
        <v>1700000</v>
      </c>
      <c r="F11" s="13">
        <v>0</v>
      </c>
      <c r="G11" s="12">
        <f t="shared" si="0"/>
        <v>1700000</v>
      </c>
      <c r="H11" s="1"/>
    </row>
    <row r="12" spans="1:8" ht="20.100000000000001" customHeight="1" x14ac:dyDescent="0.25">
      <c r="A12" s="10">
        <v>5</v>
      </c>
      <c r="B12" s="5" t="s">
        <v>184</v>
      </c>
      <c r="C12" s="11" t="s">
        <v>11</v>
      </c>
      <c r="D12" s="13">
        <v>0</v>
      </c>
      <c r="E12" s="12">
        <v>4250000</v>
      </c>
      <c r="F12" s="12">
        <v>10800000</v>
      </c>
      <c r="G12" s="12">
        <f t="shared" si="0"/>
        <v>15050000</v>
      </c>
      <c r="H12" s="1"/>
    </row>
    <row r="13" spans="1:8" ht="20.100000000000001" customHeight="1" x14ac:dyDescent="0.25">
      <c r="A13" s="10">
        <v>6</v>
      </c>
      <c r="B13" s="5" t="s">
        <v>185</v>
      </c>
      <c r="C13" s="11" t="s">
        <v>168</v>
      </c>
      <c r="D13" s="13">
        <v>0</v>
      </c>
      <c r="E13" s="12">
        <v>12750000</v>
      </c>
      <c r="F13" s="13">
        <v>0</v>
      </c>
      <c r="G13" s="12">
        <f t="shared" si="0"/>
        <v>12750000</v>
      </c>
      <c r="H13" s="1"/>
    </row>
    <row r="14" spans="1:8" ht="20.100000000000001" customHeight="1" x14ac:dyDescent="0.25">
      <c r="A14" s="10">
        <v>7</v>
      </c>
      <c r="B14" s="5" t="s">
        <v>186</v>
      </c>
      <c r="C14" s="11" t="s">
        <v>12</v>
      </c>
      <c r="D14" s="13">
        <v>0</v>
      </c>
      <c r="E14" s="12">
        <v>8500000</v>
      </c>
      <c r="F14" s="13">
        <v>0</v>
      </c>
      <c r="G14" s="12">
        <f t="shared" si="0"/>
        <v>8500000</v>
      </c>
      <c r="H14" s="1"/>
    </row>
    <row r="15" spans="1:8" ht="20.100000000000001" customHeight="1" x14ac:dyDescent="0.25">
      <c r="A15" s="10">
        <v>8</v>
      </c>
      <c r="B15" s="5" t="s">
        <v>187</v>
      </c>
      <c r="C15" s="11" t="s">
        <v>13</v>
      </c>
      <c r="D15" s="12">
        <v>205697406.94</v>
      </c>
      <c r="E15" s="12">
        <v>11050000</v>
      </c>
      <c r="F15" s="12">
        <v>192000000</v>
      </c>
      <c r="G15" s="12">
        <f t="shared" si="0"/>
        <v>408747406.94</v>
      </c>
      <c r="H15" s="1"/>
    </row>
    <row r="16" spans="1:8" ht="24.95" customHeight="1" x14ac:dyDescent="0.25">
      <c r="A16" s="10">
        <v>9</v>
      </c>
      <c r="B16" s="5" t="s">
        <v>188</v>
      </c>
      <c r="C16" s="11" t="s">
        <v>14</v>
      </c>
      <c r="D16" s="13">
        <v>0</v>
      </c>
      <c r="E16" s="12">
        <v>3400000</v>
      </c>
      <c r="F16" s="12">
        <v>9000000</v>
      </c>
      <c r="G16" s="12">
        <f t="shared" si="0"/>
        <v>12400000</v>
      </c>
      <c r="H16" s="1"/>
    </row>
    <row r="17" spans="1:8" ht="20.100000000000001" customHeight="1" x14ac:dyDescent="0.25">
      <c r="A17" s="10">
        <v>10</v>
      </c>
      <c r="B17" s="5" t="s">
        <v>189</v>
      </c>
      <c r="C17" s="11" t="s">
        <v>15</v>
      </c>
      <c r="D17" s="12">
        <v>65069226.090000004</v>
      </c>
      <c r="E17" s="12">
        <v>8500000</v>
      </c>
      <c r="F17" s="12">
        <v>734000000</v>
      </c>
      <c r="G17" s="12">
        <f t="shared" si="0"/>
        <v>807569226.09000003</v>
      </c>
      <c r="H17" s="1"/>
    </row>
    <row r="18" spans="1:8" ht="20.100000000000001" customHeight="1" x14ac:dyDescent="0.25">
      <c r="A18" s="10">
        <v>11</v>
      </c>
      <c r="B18" s="5" t="s">
        <v>190</v>
      </c>
      <c r="C18" s="11" t="s">
        <v>16</v>
      </c>
      <c r="D18" s="12">
        <v>60967886.380000003</v>
      </c>
      <c r="E18" s="12">
        <v>17000000</v>
      </c>
      <c r="F18" s="12">
        <v>55000000</v>
      </c>
      <c r="G18" s="12">
        <f t="shared" si="0"/>
        <v>132967886.38</v>
      </c>
      <c r="H18" s="1"/>
    </row>
    <row r="19" spans="1:8" ht="20.100000000000001" customHeight="1" x14ac:dyDescent="0.25">
      <c r="A19" s="10">
        <v>12</v>
      </c>
      <c r="B19" s="5" t="s">
        <v>191</v>
      </c>
      <c r="C19" s="11" t="s">
        <v>321</v>
      </c>
      <c r="D19" s="13">
        <v>0</v>
      </c>
      <c r="E19" s="12">
        <v>6800000</v>
      </c>
      <c r="F19" s="12">
        <v>450000</v>
      </c>
      <c r="G19" s="12">
        <f t="shared" si="0"/>
        <v>7250000</v>
      </c>
      <c r="H19" s="1"/>
    </row>
    <row r="20" spans="1:8" ht="20.100000000000001" customHeight="1" x14ac:dyDescent="0.25">
      <c r="A20" s="10">
        <v>13</v>
      </c>
      <c r="B20" s="5" t="s">
        <v>192</v>
      </c>
      <c r="C20" s="11" t="s">
        <v>18</v>
      </c>
      <c r="D20" s="12">
        <v>14949332.529999999</v>
      </c>
      <c r="E20" s="12">
        <v>12750000</v>
      </c>
      <c r="F20" s="13">
        <v>0</v>
      </c>
      <c r="G20" s="12">
        <f t="shared" si="0"/>
        <v>27699332.530000001</v>
      </c>
      <c r="H20" s="1"/>
    </row>
    <row r="21" spans="1:8" ht="20.100000000000001" customHeight="1" x14ac:dyDescent="0.25">
      <c r="A21" s="10">
        <v>14</v>
      </c>
      <c r="B21" s="5" t="s">
        <v>193</v>
      </c>
      <c r="C21" s="11" t="s">
        <v>19</v>
      </c>
      <c r="D21" s="12">
        <v>27248311.23</v>
      </c>
      <c r="E21" s="12">
        <v>16150000</v>
      </c>
      <c r="F21" s="12">
        <v>9000000</v>
      </c>
      <c r="G21" s="12">
        <f t="shared" si="0"/>
        <v>52398311.230000004</v>
      </c>
      <c r="H21" s="1"/>
    </row>
    <row r="22" spans="1:8" ht="24.95" customHeight="1" x14ac:dyDescent="0.25">
      <c r="A22" s="10">
        <v>15</v>
      </c>
      <c r="B22" s="5" t="s">
        <v>194</v>
      </c>
      <c r="C22" s="11" t="s">
        <v>20</v>
      </c>
      <c r="D22" s="13">
        <v>0</v>
      </c>
      <c r="E22" s="12">
        <v>5100000</v>
      </c>
      <c r="F22" s="12">
        <v>1800000</v>
      </c>
      <c r="G22" s="12">
        <f t="shared" si="0"/>
        <v>6900000</v>
      </c>
      <c r="H22" s="1"/>
    </row>
    <row r="23" spans="1:8" ht="20.100000000000001" customHeight="1" x14ac:dyDescent="0.25">
      <c r="A23" s="10">
        <v>16</v>
      </c>
      <c r="B23" s="5" t="s">
        <v>195</v>
      </c>
      <c r="C23" s="11" t="s">
        <v>21</v>
      </c>
      <c r="D23" s="12">
        <v>35094549.009999998</v>
      </c>
      <c r="E23" s="12">
        <v>12750000</v>
      </c>
      <c r="F23" s="12">
        <v>9000000</v>
      </c>
      <c r="G23" s="12">
        <f t="shared" si="0"/>
        <v>56844549.009999998</v>
      </c>
      <c r="H23" s="1"/>
    </row>
    <row r="24" spans="1:8" ht="20.100000000000001" customHeight="1" x14ac:dyDescent="0.25">
      <c r="A24" s="10">
        <v>17</v>
      </c>
      <c r="B24" s="5" t="s">
        <v>196</v>
      </c>
      <c r="C24" s="11" t="s">
        <v>169</v>
      </c>
      <c r="D24" s="13">
        <v>0</v>
      </c>
      <c r="E24" s="12">
        <v>15300000</v>
      </c>
      <c r="F24" s="12">
        <v>31000000</v>
      </c>
      <c r="G24" s="12">
        <f t="shared" si="0"/>
        <v>46300000</v>
      </c>
      <c r="H24" s="1"/>
    </row>
    <row r="25" spans="1:8" s="1" customFormat="1" ht="20.100000000000001" customHeight="1" x14ac:dyDescent="0.25">
      <c r="A25" s="10"/>
      <c r="B25" s="5"/>
      <c r="C25" s="22" t="s">
        <v>153</v>
      </c>
      <c r="D25" s="16">
        <f>SUM(D8:D24)</f>
        <v>668046899.26999998</v>
      </c>
      <c r="E25" s="16">
        <f>SUM(E8:E24)</f>
        <v>682950000</v>
      </c>
      <c r="F25" s="16">
        <f>SUM(F8:F24)</f>
        <v>2719550000</v>
      </c>
      <c r="G25" s="16">
        <f>SUM(G8:G24)</f>
        <v>4070546899.2700009</v>
      </c>
    </row>
    <row r="26" spans="1:8" s="1" customFormat="1" ht="20.100000000000001" customHeight="1" x14ac:dyDescent="0.25">
      <c r="A26" s="23"/>
      <c r="B26" s="24"/>
      <c r="C26" s="25"/>
      <c r="D26" s="23"/>
      <c r="E26" s="26" t="s">
        <v>155</v>
      </c>
      <c r="F26" s="26"/>
      <c r="G26" s="26"/>
    </row>
    <row r="27" spans="1:8" s="1" customFormat="1" ht="20.100000000000001" customHeight="1" x14ac:dyDescent="0.25">
      <c r="A27" s="10"/>
      <c r="B27" s="5"/>
      <c r="C27" s="22" t="s">
        <v>154</v>
      </c>
      <c r="D27" s="16">
        <f t="shared" ref="D27:F27" si="1">D25</f>
        <v>668046899.26999998</v>
      </c>
      <c r="E27" s="16">
        <f t="shared" si="1"/>
        <v>682950000</v>
      </c>
      <c r="F27" s="16">
        <f t="shared" si="1"/>
        <v>2719550000</v>
      </c>
      <c r="G27" s="16">
        <f>G25</f>
        <v>4070546899.2700009</v>
      </c>
    </row>
    <row r="28" spans="1:8" ht="20.100000000000001" customHeight="1" x14ac:dyDescent="0.25">
      <c r="A28" s="10">
        <v>18</v>
      </c>
      <c r="B28" s="5" t="s">
        <v>197</v>
      </c>
      <c r="C28" s="11" t="s">
        <v>22</v>
      </c>
      <c r="D28" s="12">
        <v>46607842.140000001</v>
      </c>
      <c r="E28" s="12">
        <v>13600000</v>
      </c>
      <c r="F28" s="13">
        <v>0</v>
      </c>
      <c r="G28" s="12">
        <f t="shared" si="0"/>
        <v>60207842.140000001</v>
      </c>
      <c r="H28" s="1"/>
    </row>
    <row r="29" spans="1:8" ht="20.100000000000001" customHeight="1" x14ac:dyDescent="0.25">
      <c r="A29" s="10">
        <v>19</v>
      </c>
      <c r="B29" s="5" t="s">
        <v>198</v>
      </c>
      <c r="C29" s="11" t="s">
        <v>170</v>
      </c>
      <c r="D29" s="13">
        <v>0</v>
      </c>
      <c r="E29" s="12">
        <v>17000000</v>
      </c>
      <c r="F29" s="13">
        <v>0</v>
      </c>
      <c r="G29" s="12">
        <f t="shared" si="0"/>
        <v>17000000</v>
      </c>
      <c r="H29" s="1"/>
    </row>
    <row r="30" spans="1:8" ht="20.100000000000001" customHeight="1" x14ac:dyDescent="0.25">
      <c r="A30" s="10">
        <v>20</v>
      </c>
      <c r="B30" s="5" t="s">
        <v>199</v>
      </c>
      <c r="C30" s="11" t="s">
        <v>23</v>
      </c>
      <c r="D30" s="13">
        <v>0</v>
      </c>
      <c r="E30" s="12">
        <v>3400000</v>
      </c>
      <c r="F30" s="12">
        <v>45000000</v>
      </c>
      <c r="G30" s="12">
        <f t="shared" si="0"/>
        <v>48400000</v>
      </c>
      <c r="H30" s="1"/>
    </row>
    <row r="31" spans="1:8" ht="20.100000000000001" customHeight="1" x14ac:dyDescent="0.25">
      <c r="A31" s="10">
        <v>21</v>
      </c>
      <c r="B31" s="5" t="s">
        <v>200</v>
      </c>
      <c r="C31" s="11" t="s">
        <v>24</v>
      </c>
      <c r="D31" s="13">
        <v>0</v>
      </c>
      <c r="E31" s="12">
        <v>10200000</v>
      </c>
      <c r="F31" s="12">
        <v>92000000</v>
      </c>
      <c r="G31" s="12">
        <f t="shared" si="0"/>
        <v>102200000</v>
      </c>
      <c r="H31" s="1"/>
    </row>
    <row r="32" spans="1:8" ht="20.100000000000001" customHeight="1" x14ac:dyDescent="0.25">
      <c r="A32" s="10">
        <v>22</v>
      </c>
      <c r="B32" s="5" t="s">
        <v>201</v>
      </c>
      <c r="C32" s="11" t="s">
        <v>25</v>
      </c>
      <c r="D32" s="12">
        <v>23894858.329999998</v>
      </c>
      <c r="E32" s="12">
        <v>6800000</v>
      </c>
      <c r="F32" s="12">
        <v>5000000</v>
      </c>
      <c r="G32" s="12">
        <f t="shared" si="0"/>
        <v>35694858.329999998</v>
      </c>
      <c r="H32" s="1"/>
    </row>
    <row r="33" spans="1:8" ht="20.100000000000001" customHeight="1" x14ac:dyDescent="0.25">
      <c r="A33" s="10">
        <v>23</v>
      </c>
      <c r="B33" s="5" t="s">
        <v>202</v>
      </c>
      <c r="C33" s="11" t="s">
        <v>26</v>
      </c>
      <c r="D33" s="13">
        <v>0</v>
      </c>
      <c r="E33" s="12">
        <v>3400000</v>
      </c>
      <c r="F33" s="13">
        <v>0</v>
      </c>
      <c r="G33" s="12">
        <f t="shared" si="0"/>
        <v>3400000</v>
      </c>
      <c r="H33" s="1"/>
    </row>
    <row r="34" spans="1:8" ht="20.100000000000001" customHeight="1" x14ac:dyDescent="0.25">
      <c r="A34" s="10">
        <v>24</v>
      </c>
      <c r="B34" s="5" t="s">
        <v>203</v>
      </c>
      <c r="C34" s="11" t="s">
        <v>27</v>
      </c>
      <c r="D34" s="13">
        <v>0</v>
      </c>
      <c r="E34" s="12">
        <v>12750000</v>
      </c>
      <c r="F34" s="12">
        <v>10000000</v>
      </c>
      <c r="G34" s="12">
        <f t="shared" si="0"/>
        <v>22750000</v>
      </c>
      <c r="H34" s="1"/>
    </row>
    <row r="35" spans="1:8" ht="24.95" customHeight="1" x14ac:dyDescent="0.25">
      <c r="A35" s="10">
        <v>25</v>
      </c>
      <c r="B35" s="5" t="s">
        <v>204</v>
      </c>
      <c r="C35" s="11" t="s">
        <v>28</v>
      </c>
      <c r="D35" s="13">
        <v>0</v>
      </c>
      <c r="E35" s="12">
        <v>3150000</v>
      </c>
      <c r="F35" s="13">
        <v>0</v>
      </c>
      <c r="G35" s="12">
        <f t="shared" si="0"/>
        <v>3150000</v>
      </c>
      <c r="H35" s="1"/>
    </row>
    <row r="36" spans="1:8" ht="20.100000000000001" customHeight="1" x14ac:dyDescent="0.25">
      <c r="A36" s="10">
        <v>26</v>
      </c>
      <c r="B36" s="5" t="s">
        <v>205</v>
      </c>
      <c r="C36" s="11" t="s">
        <v>29</v>
      </c>
      <c r="D36" s="12">
        <v>27623687.829999998</v>
      </c>
      <c r="E36" s="12">
        <v>17000000</v>
      </c>
      <c r="F36" s="13">
        <v>0</v>
      </c>
      <c r="G36" s="12">
        <f t="shared" si="0"/>
        <v>44623687.829999998</v>
      </c>
      <c r="H36" s="1"/>
    </row>
    <row r="37" spans="1:8" ht="20.100000000000001" customHeight="1" x14ac:dyDescent="0.25">
      <c r="A37" s="10">
        <v>27</v>
      </c>
      <c r="B37" s="5" t="s">
        <v>206</v>
      </c>
      <c r="C37" s="11" t="s">
        <v>30</v>
      </c>
      <c r="D37" s="14">
        <v>0</v>
      </c>
      <c r="E37" s="14">
        <v>0</v>
      </c>
      <c r="F37" s="14">
        <v>0</v>
      </c>
      <c r="G37" s="12">
        <v>12423124000</v>
      </c>
      <c r="H37" s="1"/>
    </row>
    <row r="38" spans="1:8" ht="24.95" customHeight="1" x14ac:dyDescent="0.25">
      <c r="A38" s="10">
        <v>28</v>
      </c>
      <c r="B38" s="5" t="s">
        <v>207</v>
      </c>
      <c r="C38" s="11" t="s">
        <v>31</v>
      </c>
      <c r="D38" s="13">
        <v>0</v>
      </c>
      <c r="E38" s="12">
        <v>5100000</v>
      </c>
      <c r="F38" s="12">
        <v>9000000</v>
      </c>
      <c r="G38" s="12">
        <f t="shared" si="0"/>
        <v>14100000</v>
      </c>
      <c r="H38" s="1"/>
    </row>
    <row r="39" spans="1:8" ht="20.100000000000001" customHeight="1" x14ac:dyDescent="0.25">
      <c r="A39" s="10">
        <v>29</v>
      </c>
      <c r="B39" s="5" t="s">
        <v>208</v>
      </c>
      <c r="C39" s="11" t="s">
        <v>32</v>
      </c>
      <c r="D39" s="12">
        <v>402645105.20999998</v>
      </c>
      <c r="E39" s="12">
        <v>1152500000</v>
      </c>
      <c r="F39" s="12">
        <v>743000000</v>
      </c>
      <c r="G39" s="12">
        <f t="shared" si="0"/>
        <v>2298145105.21</v>
      </c>
      <c r="H39" s="1"/>
    </row>
    <row r="40" spans="1:8" ht="20.100000000000001" customHeight="1" x14ac:dyDescent="0.25">
      <c r="A40" s="10">
        <v>30</v>
      </c>
      <c r="B40" s="5" t="s">
        <v>209</v>
      </c>
      <c r="C40" s="11" t="s">
        <v>33</v>
      </c>
      <c r="D40" s="12">
        <v>43620704.57</v>
      </c>
      <c r="E40" s="12">
        <v>60000000</v>
      </c>
      <c r="F40" s="12">
        <v>64000000</v>
      </c>
      <c r="G40" s="12">
        <f t="shared" si="0"/>
        <v>167620704.56999999</v>
      </c>
      <c r="H40" s="1"/>
    </row>
    <row r="41" spans="1:8" ht="20.100000000000001" customHeight="1" x14ac:dyDescent="0.25">
      <c r="A41" s="10">
        <v>31</v>
      </c>
      <c r="B41" s="5" t="s">
        <v>210</v>
      </c>
      <c r="C41" s="11" t="s">
        <v>34</v>
      </c>
      <c r="D41" s="13">
        <v>0</v>
      </c>
      <c r="E41" s="12">
        <v>96000000</v>
      </c>
      <c r="F41" s="13">
        <v>0</v>
      </c>
      <c r="G41" s="12">
        <f t="shared" si="0"/>
        <v>96000000</v>
      </c>
      <c r="H41" s="1"/>
    </row>
    <row r="42" spans="1:8" ht="20.100000000000001" customHeight="1" x14ac:dyDescent="0.25">
      <c r="A42" s="10">
        <v>32</v>
      </c>
      <c r="B42" s="5" t="s">
        <v>211</v>
      </c>
      <c r="C42" s="11" t="s">
        <v>35</v>
      </c>
      <c r="D42" s="13">
        <v>0</v>
      </c>
      <c r="E42" s="12">
        <v>79500000</v>
      </c>
      <c r="F42" s="13">
        <v>0</v>
      </c>
      <c r="G42" s="12">
        <f t="shared" si="0"/>
        <v>79500000</v>
      </c>
      <c r="H42" s="1"/>
    </row>
    <row r="43" spans="1:8" ht="20.100000000000001" customHeight="1" x14ac:dyDescent="0.25">
      <c r="A43" s="10">
        <v>33</v>
      </c>
      <c r="B43" s="5" t="s">
        <v>212</v>
      </c>
      <c r="C43" s="11" t="s">
        <v>36</v>
      </c>
      <c r="D43" s="12">
        <v>210537639.72</v>
      </c>
      <c r="E43" s="12">
        <v>11050000</v>
      </c>
      <c r="F43" s="12">
        <v>1050000000</v>
      </c>
      <c r="G43" s="12">
        <f t="shared" si="0"/>
        <v>1271587639.72</v>
      </c>
      <c r="H43" s="1"/>
    </row>
    <row r="44" spans="1:8" ht="20.100000000000001" customHeight="1" x14ac:dyDescent="0.25">
      <c r="A44" s="10">
        <v>34</v>
      </c>
      <c r="B44" s="5" t="s">
        <v>213</v>
      </c>
      <c r="C44" s="11" t="s">
        <v>37</v>
      </c>
      <c r="D44" s="12">
        <v>250807481.72999999</v>
      </c>
      <c r="E44" s="14">
        <v>0</v>
      </c>
      <c r="F44" s="13">
        <v>0</v>
      </c>
      <c r="G44" s="12">
        <f t="shared" si="0"/>
        <v>250807481.72999999</v>
      </c>
      <c r="H44" s="1"/>
    </row>
    <row r="45" spans="1:8" ht="20.100000000000001" customHeight="1" x14ac:dyDescent="0.25">
      <c r="A45" s="10">
        <v>35</v>
      </c>
      <c r="B45" s="5" t="s">
        <v>214</v>
      </c>
      <c r="C45" s="11" t="s">
        <v>38</v>
      </c>
      <c r="D45" s="12">
        <v>68280051.730000004</v>
      </c>
      <c r="E45" s="12">
        <v>17000000</v>
      </c>
      <c r="F45" s="13">
        <v>0</v>
      </c>
      <c r="G45" s="12">
        <f t="shared" si="0"/>
        <v>85280051.730000004</v>
      </c>
      <c r="H45" s="1"/>
    </row>
    <row r="46" spans="1:8" ht="20.100000000000001" customHeight="1" x14ac:dyDescent="0.25">
      <c r="A46" s="10">
        <v>36</v>
      </c>
      <c r="B46" s="5" t="s">
        <v>215</v>
      </c>
      <c r="C46" s="11" t="s">
        <v>39</v>
      </c>
      <c r="D46" s="13">
        <v>0</v>
      </c>
      <c r="E46" s="12">
        <v>4250000</v>
      </c>
      <c r="F46" s="12">
        <v>4500000</v>
      </c>
      <c r="G46" s="12">
        <f t="shared" si="0"/>
        <v>8750000</v>
      </c>
      <c r="H46" s="1"/>
    </row>
    <row r="47" spans="1:8" ht="20.100000000000001" customHeight="1" x14ac:dyDescent="0.25">
      <c r="A47" s="10">
        <v>37</v>
      </c>
      <c r="B47" s="5" t="s">
        <v>216</v>
      </c>
      <c r="C47" s="11" t="s">
        <v>40</v>
      </c>
      <c r="D47" s="13">
        <v>0</v>
      </c>
      <c r="E47" s="12">
        <v>10200000</v>
      </c>
      <c r="F47" s="12">
        <v>4500000</v>
      </c>
      <c r="G47" s="12">
        <f t="shared" si="0"/>
        <v>14700000</v>
      </c>
      <c r="H47" s="1"/>
    </row>
    <row r="48" spans="1:8" s="1" customFormat="1" ht="20.100000000000001" customHeight="1" x14ac:dyDescent="0.25">
      <c r="A48" s="10"/>
      <c r="B48" s="5"/>
      <c r="C48" s="22" t="s">
        <v>153</v>
      </c>
      <c r="D48" s="16">
        <f>SUM(D27:D47)</f>
        <v>1742064270.53</v>
      </c>
      <c r="E48" s="16">
        <f>SUM(E27:E47)</f>
        <v>2205850000</v>
      </c>
      <c r="F48" s="16">
        <f>SUM(F27:F47)</f>
        <v>4746550000</v>
      </c>
      <c r="G48" s="16">
        <f>SUM(G27:G47)</f>
        <v>21117588270.529999</v>
      </c>
    </row>
    <row r="49" spans="1:8" s="1" customFormat="1" ht="20.100000000000001" customHeight="1" x14ac:dyDescent="0.25">
      <c r="A49" s="23"/>
      <c r="B49" s="24"/>
      <c r="C49" s="25"/>
      <c r="D49" s="23"/>
      <c r="E49" s="26" t="s">
        <v>156</v>
      </c>
      <c r="F49" s="26"/>
      <c r="G49" s="26"/>
    </row>
    <row r="50" spans="1:8" s="1" customFormat="1" ht="20.100000000000001" customHeight="1" x14ac:dyDescent="0.25">
      <c r="A50" s="10"/>
      <c r="B50" s="5"/>
      <c r="C50" s="22" t="s">
        <v>154</v>
      </c>
      <c r="D50" s="16">
        <f t="shared" ref="D50:F50" si="2">D48</f>
        <v>1742064270.53</v>
      </c>
      <c r="E50" s="16">
        <f t="shared" si="2"/>
        <v>2205850000</v>
      </c>
      <c r="F50" s="16">
        <f t="shared" si="2"/>
        <v>4746550000</v>
      </c>
      <c r="G50" s="16">
        <f>G48</f>
        <v>21117588270.529999</v>
      </c>
    </row>
    <row r="51" spans="1:8" ht="20.100000000000001" customHeight="1" x14ac:dyDescent="0.25">
      <c r="A51" s="10">
        <v>38</v>
      </c>
      <c r="B51" s="5" t="s">
        <v>217</v>
      </c>
      <c r="C51" s="11" t="s">
        <v>41</v>
      </c>
      <c r="D51" s="13">
        <v>0</v>
      </c>
      <c r="E51" s="12">
        <v>3400000</v>
      </c>
      <c r="F51" s="13">
        <v>0</v>
      </c>
      <c r="G51" s="12">
        <f t="shared" si="0"/>
        <v>3400000</v>
      </c>
      <c r="H51" s="1"/>
    </row>
    <row r="52" spans="1:8" ht="20.100000000000001" customHeight="1" x14ac:dyDescent="0.25">
      <c r="A52" s="10">
        <v>39</v>
      </c>
      <c r="B52" s="5" t="s">
        <v>218</v>
      </c>
      <c r="C52" s="11" t="s">
        <v>42</v>
      </c>
      <c r="D52" s="13">
        <v>0</v>
      </c>
      <c r="E52" s="12">
        <v>40800000</v>
      </c>
      <c r="F52" s="13">
        <v>0</v>
      </c>
      <c r="G52" s="12">
        <f t="shared" si="0"/>
        <v>40800000</v>
      </c>
      <c r="H52" s="1"/>
    </row>
    <row r="53" spans="1:8" ht="20.100000000000001" customHeight="1" x14ac:dyDescent="0.25">
      <c r="A53" s="10">
        <v>40</v>
      </c>
      <c r="B53" s="5" t="s">
        <v>219</v>
      </c>
      <c r="C53" s="11" t="s">
        <v>43</v>
      </c>
      <c r="D53" s="13">
        <v>0</v>
      </c>
      <c r="E53" s="12">
        <v>5100000</v>
      </c>
      <c r="F53" s="13">
        <v>0</v>
      </c>
      <c r="G53" s="12">
        <f t="shared" si="0"/>
        <v>5100000</v>
      </c>
      <c r="H53" s="1"/>
    </row>
    <row r="54" spans="1:8" ht="20.100000000000001" customHeight="1" x14ac:dyDescent="0.25">
      <c r="A54" s="10">
        <v>41</v>
      </c>
      <c r="B54" s="5" t="s">
        <v>220</v>
      </c>
      <c r="C54" s="11" t="s">
        <v>44</v>
      </c>
      <c r="D54" s="13">
        <v>0</v>
      </c>
      <c r="E54" s="12">
        <v>30600000</v>
      </c>
      <c r="F54" s="12">
        <v>55000000</v>
      </c>
      <c r="G54" s="12">
        <f t="shared" si="0"/>
        <v>85600000</v>
      </c>
      <c r="H54" s="1"/>
    </row>
    <row r="55" spans="1:8" ht="20.100000000000001" customHeight="1" x14ac:dyDescent="0.25">
      <c r="A55" s="10">
        <v>42</v>
      </c>
      <c r="B55" s="5" t="s">
        <v>221</v>
      </c>
      <c r="C55" s="11" t="s">
        <v>45</v>
      </c>
      <c r="D55" s="12">
        <v>163270009.62</v>
      </c>
      <c r="E55" s="12">
        <v>23800000</v>
      </c>
      <c r="F55" s="12">
        <v>114000000</v>
      </c>
      <c r="G55" s="12">
        <f t="shared" si="0"/>
        <v>301070009.62</v>
      </c>
      <c r="H55" s="1"/>
    </row>
    <row r="56" spans="1:8" ht="25.5" customHeight="1" x14ac:dyDescent="0.25">
      <c r="A56" s="10">
        <v>43</v>
      </c>
      <c r="B56" s="5" t="s">
        <v>222</v>
      </c>
      <c r="C56" s="11" t="s">
        <v>46</v>
      </c>
      <c r="D56" s="13">
        <v>0</v>
      </c>
      <c r="E56" s="12">
        <v>5100000</v>
      </c>
      <c r="F56" s="13">
        <v>0</v>
      </c>
      <c r="G56" s="12">
        <f t="shared" si="0"/>
        <v>5100000</v>
      </c>
      <c r="H56" s="1"/>
    </row>
    <row r="57" spans="1:8" ht="20.100000000000001" customHeight="1" x14ac:dyDescent="0.25">
      <c r="A57" s="10">
        <v>44</v>
      </c>
      <c r="B57" s="5" t="s">
        <v>223</v>
      </c>
      <c r="C57" s="11" t="s">
        <v>47</v>
      </c>
      <c r="D57" s="13">
        <v>0</v>
      </c>
      <c r="E57" s="12">
        <v>17000000</v>
      </c>
      <c r="F57" s="12">
        <v>114000000</v>
      </c>
      <c r="G57" s="12">
        <f t="shared" si="0"/>
        <v>131000000</v>
      </c>
      <c r="H57" s="1"/>
    </row>
    <row r="58" spans="1:8" ht="20.100000000000001" customHeight="1" x14ac:dyDescent="0.25">
      <c r="A58" s="10">
        <v>45</v>
      </c>
      <c r="B58" s="5" t="s">
        <v>224</v>
      </c>
      <c r="C58" s="11" t="s">
        <v>48</v>
      </c>
      <c r="D58" s="12">
        <v>220676186.71000001</v>
      </c>
      <c r="E58" s="12">
        <v>15300000</v>
      </c>
      <c r="F58" s="12">
        <v>18000000</v>
      </c>
      <c r="G58" s="12">
        <f t="shared" si="0"/>
        <v>253976186.71000001</v>
      </c>
      <c r="H58" s="1"/>
    </row>
    <row r="59" spans="1:8" ht="20.100000000000001" customHeight="1" x14ac:dyDescent="0.25">
      <c r="A59" s="10">
        <v>46</v>
      </c>
      <c r="B59" s="5" t="s">
        <v>225</v>
      </c>
      <c r="C59" s="11" t="s">
        <v>49</v>
      </c>
      <c r="D59" s="12">
        <v>61884472.340000004</v>
      </c>
      <c r="E59" s="12">
        <v>9350000</v>
      </c>
      <c r="F59" s="12">
        <v>9000000</v>
      </c>
      <c r="G59" s="12">
        <f t="shared" si="0"/>
        <v>80234472.340000004</v>
      </c>
      <c r="H59" s="1"/>
    </row>
    <row r="60" spans="1:8" ht="20.100000000000001" customHeight="1" x14ac:dyDescent="0.25">
      <c r="A60" s="10">
        <v>47</v>
      </c>
      <c r="B60" s="5" t="s">
        <v>226</v>
      </c>
      <c r="C60" s="11" t="s">
        <v>50</v>
      </c>
      <c r="D60" s="12">
        <v>71478394.989999995</v>
      </c>
      <c r="E60" s="12">
        <v>22100000</v>
      </c>
      <c r="F60" s="12">
        <v>25000000</v>
      </c>
      <c r="G60" s="12">
        <f t="shared" si="0"/>
        <v>118578394.98999999</v>
      </c>
      <c r="H60" s="1"/>
    </row>
    <row r="61" spans="1:8" ht="24.95" customHeight="1" x14ac:dyDescent="0.25">
      <c r="A61" s="10">
        <v>48</v>
      </c>
      <c r="B61" s="5" t="s">
        <v>227</v>
      </c>
      <c r="C61" s="11" t="s">
        <v>51</v>
      </c>
      <c r="D61" s="12">
        <v>70477601.159999996</v>
      </c>
      <c r="E61" s="12">
        <v>20400000</v>
      </c>
      <c r="F61" s="12">
        <v>9000000</v>
      </c>
      <c r="G61" s="12">
        <f t="shared" si="0"/>
        <v>99877601.159999996</v>
      </c>
      <c r="H61" s="1"/>
    </row>
    <row r="62" spans="1:8" ht="24.95" customHeight="1" x14ac:dyDescent="0.25">
      <c r="A62" s="10">
        <v>49</v>
      </c>
      <c r="B62" s="5" t="s">
        <v>228</v>
      </c>
      <c r="C62" s="11" t="s">
        <v>52</v>
      </c>
      <c r="D62" s="13">
        <v>0</v>
      </c>
      <c r="E62" s="12">
        <v>2550000</v>
      </c>
      <c r="F62" s="13">
        <v>0</v>
      </c>
      <c r="G62" s="12">
        <f t="shared" si="0"/>
        <v>2550000</v>
      </c>
      <c r="H62" s="1"/>
    </row>
    <row r="63" spans="1:8" ht="20.100000000000001" customHeight="1" x14ac:dyDescent="0.25">
      <c r="A63" s="10">
        <v>50</v>
      </c>
      <c r="B63" s="5" t="s">
        <v>229</v>
      </c>
      <c r="C63" s="11" t="s">
        <v>53</v>
      </c>
      <c r="D63" s="12">
        <v>548298788.25999999</v>
      </c>
      <c r="E63" s="12">
        <v>9350000</v>
      </c>
      <c r="F63" s="12">
        <v>18000000</v>
      </c>
      <c r="G63" s="12">
        <f t="shared" si="0"/>
        <v>575648788.25999999</v>
      </c>
      <c r="H63" s="1"/>
    </row>
    <row r="64" spans="1:8" ht="20.100000000000001" customHeight="1" x14ac:dyDescent="0.25">
      <c r="A64" s="10">
        <v>51</v>
      </c>
      <c r="B64" s="5" t="s">
        <v>230</v>
      </c>
      <c r="C64" s="11" t="s">
        <v>54</v>
      </c>
      <c r="D64" s="13">
        <v>0</v>
      </c>
      <c r="E64" s="12">
        <v>850000</v>
      </c>
      <c r="F64" s="13">
        <v>0</v>
      </c>
      <c r="G64" s="12">
        <f t="shared" si="0"/>
        <v>850000</v>
      </c>
      <c r="H64" s="1"/>
    </row>
    <row r="65" spans="1:8" ht="20.100000000000001" customHeight="1" x14ac:dyDescent="0.25">
      <c r="A65" s="10">
        <v>52</v>
      </c>
      <c r="B65" s="5" t="s">
        <v>231</v>
      </c>
      <c r="C65" s="11" t="s">
        <v>55</v>
      </c>
      <c r="D65" s="12">
        <v>265320006.63</v>
      </c>
      <c r="E65" s="12">
        <v>4250000</v>
      </c>
      <c r="F65" s="12">
        <v>6500000</v>
      </c>
      <c r="G65" s="12">
        <f t="shared" si="0"/>
        <v>276070006.63</v>
      </c>
      <c r="H65" s="1"/>
    </row>
    <row r="66" spans="1:8" ht="20.100000000000001" customHeight="1" x14ac:dyDescent="0.25">
      <c r="A66" s="10">
        <v>53</v>
      </c>
      <c r="B66" s="5" t="s">
        <v>232</v>
      </c>
      <c r="C66" s="11" t="s">
        <v>56</v>
      </c>
      <c r="D66" s="12">
        <v>82038472.209999993</v>
      </c>
      <c r="E66" s="12">
        <v>10200000</v>
      </c>
      <c r="F66" s="12">
        <v>4500000</v>
      </c>
      <c r="G66" s="12">
        <f t="shared" si="0"/>
        <v>96738472.209999993</v>
      </c>
      <c r="H66" s="1"/>
    </row>
    <row r="67" spans="1:8" ht="20.100000000000001" customHeight="1" x14ac:dyDescent="0.25">
      <c r="A67" s="10">
        <v>54</v>
      </c>
      <c r="B67" s="5" t="s">
        <v>233</v>
      </c>
      <c r="C67" s="11" t="s">
        <v>57</v>
      </c>
      <c r="D67" s="13">
        <v>0</v>
      </c>
      <c r="E67" s="12">
        <v>6800000</v>
      </c>
      <c r="F67" s="13">
        <v>0</v>
      </c>
      <c r="G67" s="12">
        <f t="shared" si="0"/>
        <v>6800000</v>
      </c>
      <c r="H67" s="1"/>
    </row>
    <row r="68" spans="1:8" ht="20.100000000000001" customHeight="1" x14ac:dyDescent="0.25">
      <c r="A68" s="10">
        <v>55</v>
      </c>
      <c r="B68" s="5" t="s">
        <v>234</v>
      </c>
      <c r="C68" s="11" t="s">
        <v>58</v>
      </c>
      <c r="D68" s="13">
        <v>0</v>
      </c>
      <c r="E68" s="12">
        <v>5950000</v>
      </c>
      <c r="F68" s="13">
        <v>0</v>
      </c>
      <c r="G68" s="12">
        <f t="shared" si="0"/>
        <v>5950000</v>
      </c>
      <c r="H68" s="1"/>
    </row>
    <row r="69" spans="1:8" ht="20.100000000000001" customHeight="1" x14ac:dyDescent="0.25">
      <c r="A69" s="10">
        <v>56</v>
      </c>
      <c r="B69" s="5" t="s">
        <v>235</v>
      </c>
      <c r="C69" s="11" t="s">
        <v>59</v>
      </c>
      <c r="D69" s="12">
        <v>349085894.72000003</v>
      </c>
      <c r="E69" s="12">
        <v>130000000</v>
      </c>
      <c r="F69" s="12">
        <v>4440000000</v>
      </c>
      <c r="G69" s="12">
        <f t="shared" si="0"/>
        <v>4919085894.7200003</v>
      </c>
      <c r="H69" s="1"/>
    </row>
    <row r="70" spans="1:8" ht="20.100000000000001" customHeight="1" x14ac:dyDescent="0.25">
      <c r="A70" s="10">
        <v>57</v>
      </c>
      <c r="B70" s="5" t="s">
        <v>236</v>
      </c>
      <c r="C70" s="11" t="s">
        <v>60</v>
      </c>
      <c r="D70" s="13">
        <v>0</v>
      </c>
      <c r="E70" s="12">
        <v>16000000</v>
      </c>
      <c r="F70" s="13">
        <v>0</v>
      </c>
      <c r="G70" s="12">
        <f t="shared" si="0"/>
        <v>16000000</v>
      </c>
      <c r="H70" s="1"/>
    </row>
    <row r="71" spans="1:8" s="1" customFormat="1" ht="20.100000000000001" customHeight="1" x14ac:dyDescent="0.25">
      <c r="A71" s="10"/>
      <c r="B71" s="5"/>
      <c r="C71" s="22" t="s">
        <v>153</v>
      </c>
      <c r="D71" s="16">
        <f>SUM(D50:D70)</f>
        <v>3574594097.1700001</v>
      </c>
      <c r="E71" s="16">
        <f>SUM(E50:E70)</f>
        <v>2584750000</v>
      </c>
      <c r="F71" s="16">
        <f>SUM(F50:F70)</f>
        <v>9559550000</v>
      </c>
      <c r="G71" s="16">
        <f>SUM(G50:G70)</f>
        <v>28142018097.169998</v>
      </c>
    </row>
    <row r="72" spans="1:8" s="1" customFormat="1" ht="20.100000000000001" customHeight="1" x14ac:dyDescent="0.25">
      <c r="A72" s="23"/>
      <c r="B72" s="24"/>
      <c r="C72" s="25"/>
      <c r="D72" s="23"/>
      <c r="E72" s="26" t="s">
        <v>157</v>
      </c>
      <c r="F72" s="23"/>
      <c r="G72" s="26"/>
    </row>
    <row r="73" spans="1:8" s="1" customFormat="1" ht="20.100000000000001" customHeight="1" x14ac:dyDescent="0.25">
      <c r="A73" s="10"/>
      <c r="B73" s="5"/>
      <c r="C73" s="22" t="s">
        <v>154</v>
      </c>
      <c r="D73" s="16">
        <f t="shared" ref="D73:F73" si="3">D71</f>
        <v>3574594097.1700001</v>
      </c>
      <c r="E73" s="16">
        <f t="shared" si="3"/>
        <v>2584750000</v>
      </c>
      <c r="F73" s="16">
        <f t="shared" si="3"/>
        <v>9559550000</v>
      </c>
      <c r="G73" s="16">
        <f>G71</f>
        <v>28142018097.169998</v>
      </c>
    </row>
    <row r="74" spans="1:8" ht="20.100000000000001" customHeight="1" x14ac:dyDescent="0.25">
      <c r="A74" s="10">
        <v>58</v>
      </c>
      <c r="B74" s="5" t="s">
        <v>237</v>
      </c>
      <c r="C74" s="11" t="s">
        <v>171</v>
      </c>
      <c r="D74" s="13">
        <v>0</v>
      </c>
      <c r="E74" s="12">
        <v>4250000</v>
      </c>
      <c r="F74" s="13">
        <v>0</v>
      </c>
      <c r="G74" s="12">
        <f t="shared" si="0"/>
        <v>4250000</v>
      </c>
      <c r="H74" s="1"/>
    </row>
    <row r="75" spans="1:8" ht="20.100000000000001" customHeight="1" x14ac:dyDescent="0.25">
      <c r="A75" s="10">
        <v>59</v>
      </c>
      <c r="B75" s="5" t="s">
        <v>238</v>
      </c>
      <c r="C75" s="11" t="s">
        <v>61</v>
      </c>
      <c r="D75" s="13">
        <v>0</v>
      </c>
      <c r="E75" s="12">
        <v>8160000</v>
      </c>
      <c r="F75" s="13">
        <v>0</v>
      </c>
      <c r="G75" s="12">
        <f t="shared" si="0"/>
        <v>8160000</v>
      </c>
      <c r="H75" s="1"/>
    </row>
    <row r="76" spans="1:8" ht="20.100000000000001" customHeight="1" x14ac:dyDescent="0.25">
      <c r="A76" s="10">
        <v>60</v>
      </c>
      <c r="B76" s="5" t="s">
        <v>239</v>
      </c>
      <c r="C76" s="11" t="s">
        <v>62</v>
      </c>
      <c r="D76" s="13">
        <v>0</v>
      </c>
      <c r="E76" s="12">
        <v>69000000</v>
      </c>
      <c r="F76" s="12">
        <v>87000000</v>
      </c>
      <c r="G76" s="12">
        <f t="shared" si="0"/>
        <v>156000000</v>
      </c>
      <c r="H76" s="1"/>
    </row>
    <row r="77" spans="1:8" ht="20.100000000000001" customHeight="1" x14ac:dyDescent="0.25">
      <c r="A77" s="10">
        <v>61</v>
      </c>
      <c r="B77" s="5" t="s">
        <v>240</v>
      </c>
      <c r="C77" s="11" t="s">
        <v>63</v>
      </c>
      <c r="D77" s="12">
        <v>372728624.29000002</v>
      </c>
      <c r="E77" s="12">
        <v>60000000</v>
      </c>
      <c r="F77" s="12">
        <v>372000000</v>
      </c>
      <c r="G77" s="12">
        <f t="shared" si="0"/>
        <v>804728624.28999996</v>
      </c>
      <c r="H77" s="1"/>
    </row>
    <row r="78" spans="1:8" ht="20.100000000000001" customHeight="1" x14ac:dyDescent="0.25">
      <c r="A78" s="10">
        <v>62</v>
      </c>
      <c r="B78" s="5" t="s">
        <v>241</v>
      </c>
      <c r="C78" s="11" t="s">
        <v>64</v>
      </c>
      <c r="D78" s="12">
        <v>94946635.659999996</v>
      </c>
      <c r="E78" s="12">
        <v>9350000</v>
      </c>
      <c r="F78" s="12">
        <v>1800000</v>
      </c>
      <c r="G78" s="12">
        <f t="shared" si="0"/>
        <v>106096635.66</v>
      </c>
      <c r="H78" s="1"/>
    </row>
    <row r="79" spans="1:8" ht="20.100000000000001" customHeight="1" x14ac:dyDescent="0.25">
      <c r="A79" s="10">
        <v>63</v>
      </c>
      <c r="B79" s="5" t="s">
        <v>242</v>
      </c>
      <c r="C79" s="11" t="s">
        <v>65</v>
      </c>
      <c r="D79" s="13">
        <v>0</v>
      </c>
      <c r="E79" s="12">
        <v>5950000</v>
      </c>
      <c r="F79" s="12">
        <v>1800000</v>
      </c>
      <c r="G79" s="12">
        <f t="shared" si="0"/>
        <v>7750000</v>
      </c>
      <c r="H79" s="1"/>
    </row>
    <row r="80" spans="1:8" ht="20.100000000000001" customHeight="1" x14ac:dyDescent="0.25">
      <c r="A80" s="10">
        <v>64</v>
      </c>
      <c r="B80" s="5" t="s">
        <v>243</v>
      </c>
      <c r="C80" s="11" t="s">
        <v>66</v>
      </c>
      <c r="D80" s="12">
        <v>43159903.609999999</v>
      </c>
      <c r="E80" s="12">
        <v>25500000</v>
      </c>
      <c r="F80" s="13">
        <v>0</v>
      </c>
      <c r="G80" s="12">
        <f t="shared" si="0"/>
        <v>68659903.609999999</v>
      </c>
      <c r="H80" s="1"/>
    </row>
    <row r="81" spans="1:8" ht="20.100000000000001" customHeight="1" x14ac:dyDescent="0.25">
      <c r="A81" s="10">
        <v>65</v>
      </c>
      <c r="B81" s="5" t="s">
        <v>244</v>
      </c>
      <c r="C81" s="11" t="s">
        <v>67</v>
      </c>
      <c r="D81" s="13">
        <v>0</v>
      </c>
      <c r="E81" s="12">
        <v>850000</v>
      </c>
      <c r="F81" s="13">
        <v>0</v>
      </c>
      <c r="G81" s="12">
        <f t="shared" si="0"/>
        <v>850000</v>
      </c>
      <c r="H81" s="1"/>
    </row>
    <row r="82" spans="1:8" ht="20.100000000000001" customHeight="1" x14ac:dyDescent="0.25">
      <c r="A82" s="10">
        <v>66</v>
      </c>
      <c r="B82" s="5" t="s">
        <v>245</v>
      </c>
      <c r="C82" s="11" t="s">
        <v>68</v>
      </c>
      <c r="D82" s="12">
        <v>51230742.039999999</v>
      </c>
      <c r="E82" s="12">
        <v>23800000</v>
      </c>
      <c r="F82" s="12">
        <v>300000000</v>
      </c>
      <c r="G82" s="12">
        <f t="shared" ref="G82:G156" si="4">D82+E82+F82</f>
        <v>375030742.03999996</v>
      </c>
      <c r="H82" s="1"/>
    </row>
    <row r="83" spans="1:8" ht="20.100000000000001" customHeight="1" x14ac:dyDescent="0.25">
      <c r="A83" s="10">
        <v>67</v>
      </c>
      <c r="B83" s="5" t="s">
        <v>246</v>
      </c>
      <c r="C83" s="11" t="s">
        <v>69</v>
      </c>
      <c r="D83" s="12">
        <v>22405657.760000002</v>
      </c>
      <c r="E83" s="12">
        <v>14450000</v>
      </c>
      <c r="F83" s="13">
        <v>0</v>
      </c>
      <c r="G83" s="12">
        <f t="shared" si="4"/>
        <v>36855657.760000005</v>
      </c>
      <c r="H83" s="1"/>
    </row>
    <row r="84" spans="1:8" ht="20.100000000000001" customHeight="1" x14ac:dyDescent="0.25">
      <c r="A84" s="10">
        <v>68</v>
      </c>
      <c r="B84" s="5" t="s">
        <v>247</v>
      </c>
      <c r="C84" s="11" t="s">
        <v>70</v>
      </c>
      <c r="D84" s="12">
        <v>126642726.45</v>
      </c>
      <c r="E84" s="12">
        <v>17000000</v>
      </c>
      <c r="F84" s="12">
        <v>295000000</v>
      </c>
      <c r="G84" s="12">
        <f t="shared" si="4"/>
        <v>438642726.44999999</v>
      </c>
      <c r="H84" s="1"/>
    </row>
    <row r="85" spans="1:8" ht="24.95" customHeight="1" x14ac:dyDescent="0.25">
      <c r="A85" s="10">
        <v>69</v>
      </c>
      <c r="B85" s="5" t="s">
        <v>248</v>
      </c>
      <c r="C85" s="11" t="s">
        <v>71</v>
      </c>
      <c r="D85" s="13">
        <v>0</v>
      </c>
      <c r="E85" s="12">
        <v>3400000</v>
      </c>
      <c r="F85" s="13">
        <v>0</v>
      </c>
      <c r="G85" s="12">
        <f t="shared" si="4"/>
        <v>3400000</v>
      </c>
      <c r="H85" s="1"/>
    </row>
    <row r="86" spans="1:8" ht="20.100000000000001" customHeight="1" x14ac:dyDescent="0.25">
      <c r="A86" s="10">
        <v>70</v>
      </c>
      <c r="B86" s="5" t="s">
        <v>249</v>
      </c>
      <c r="C86" s="11" t="s">
        <v>72</v>
      </c>
      <c r="D86" s="12">
        <v>155957341.41</v>
      </c>
      <c r="E86" s="12">
        <v>11900000</v>
      </c>
      <c r="F86" s="12">
        <v>315000000</v>
      </c>
      <c r="G86" s="12">
        <f t="shared" si="4"/>
        <v>482857341.40999997</v>
      </c>
      <c r="H86" s="1"/>
    </row>
    <row r="87" spans="1:8" ht="20.100000000000001" customHeight="1" x14ac:dyDescent="0.25">
      <c r="A87" s="10">
        <v>71</v>
      </c>
      <c r="B87" s="5" t="s">
        <v>250</v>
      </c>
      <c r="C87" s="11" t="s">
        <v>73</v>
      </c>
      <c r="D87" s="13">
        <v>0</v>
      </c>
      <c r="E87" s="12">
        <v>5100000</v>
      </c>
      <c r="F87" s="13">
        <v>0</v>
      </c>
      <c r="G87" s="12">
        <f t="shared" si="4"/>
        <v>5100000</v>
      </c>
      <c r="H87" s="1"/>
    </row>
    <row r="88" spans="1:8" ht="20.100000000000001" customHeight="1" x14ac:dyDescent="0.25">
      <c r="A88" s="10">
        <v>72</v>
      </c>
      <c r="B88" s="5" t="s">
        <v>251</v>
      </c>
      <c r="C88" s="11" t="s">
        <v>74</v>
      </c>
      <c r="D88" s="12">
        <v>594255827.25999999</v>
      </c>
      <c r="E88" s="12">
        <v>28900000</v>
      </c>
      <c r="F88" s="12">
        <v>45000000</v>
      </c>
      <c r="G88" s="12">
        <f t="shared" si="4"/>
        <v>668155827.25999999</v>
      </c>
      <c r="H88" s="1"/>
    </row>
    <row r="89" spans="1:8" s="1" customFormat="1" ht="20.100000000000001" customHeight="1" x14ac:dyDescent="0.25">
      <c r="A89" s="10">
        <v>73</v>
      </c>
      <c r="B89" s="5" t="s">
        <v>323</v>
      </c>
      <c r="C89" s="11" t="s">
        <v>322</v>
      </c>
      <c r="D89" s="14">
        <v>0</v>
      </c>
      <c r="E89" s="14">
        <v>0</v>
      </c>
      <c r="F89" s="14">
        <v>0</v>
      </c>
      <c r="G89" s="14">
        <f t="shared" si="4"/>
        <v>0</v>
      </c>
    </row>
    <row r="90" spans="1:8" ht="20.100000000000001" customHeight="1" x14ac:dyDescent="0.25">
      <c r="A90" s="10">
        <v>74</v>
      </c>
      <c r="B90" s="5" t="s">
        <v>252</v>
      </c>
      <c r="C90" s="11" t="s">
        <v>75</v>
      </c>
      <c r="D90" s="12">
        <v>471613820.44</v>
      </c>
      <c r="E90" s="12">
        <v>17000000</v>
      </c>
      <c r="F90" s="12">
        <v>720000</v>
      </c>
      <c r="G90" s="12">
        <f t="shared" si="4"/>
        <v>489333820.44</v>
      </c>
      <c r="H90" s="1"/>
    </row>
    <row r="91" spans="1:8" ht="24.75" customHeight="1" x14ac:dyDescent="0.25">
      <c r="A91" s="10">
        <v>75</v>
      </c>
      <c r="B91" s="5" t="s">
        <v>253</v>
      </c>
      <c r="C91" s="11" t="s">
        <v>76</v>
      </c>
      <c r="D91" s="13">
        <v>0</v>
      </c>
      <c r="E91" s="12">
        <v>1700000</v>
      </c>
      <c r="F91" s="13">
        <v>0</v>
      </c>
      <c r="G91" s="12">
        <f t="shared" si="4"/>
        <v>1700000</v>
      </c>
      <c r="H91" s="1"/>
    </row>
    <row r="92" spans="1:8" s="1" customFormat="1" ht="16.5" customHeight="1" x14ac:dyDescent="0.25">
      <c r="A92" s="10">
        <v>76</v>
      </c>
      <c r="B92" s="5" t="s">
        <v>319</v>
      </c>
      <c r="C92" s="11" t="s">
        <v>320</v>
      </c>
      <c r="D92" s="14">
        <v>0</v>
      </c>
      <c r="E92" s="14">
        <v>0</v>
      </c>
      <c r="F92" s="14">
        <v>0</v>
      </c>
      <c r="G92" s="14">
        <f t="shared" si="4"/>
        <v>0</v>
      </c>
    </row>
    <row r="93" spans="1:8" ht="20.100000000000001" customHeight="1" x14ac:dyDescent="0.25">
      <c r="A93" s="10">
        <v>77</v>
      </c>
      <c r="B93" s="5" t="s">
        <v>254</v>
      </c>
      <c r="C93" s="11" t="s">
        <v>77</v>
      </c>
      <c r="D93" s="13">
        <v>0</v>
      </c>
      <c r="E93" s="12">
        <v>1700000</v>
      </c>
      <c r="F93" s="13">
        <v>0</v>
      </c>
      <c r="G93" s="12">
        <f t="shared" si="4"/>
        <v>1700000</v>
      </c>
      <c r="H93" s="1"/>
    </row>
    <row r="94" spans="1:8" s="1" customFormat="1" ht="20.100000000000001" customHeight="1" x14ac:dyDescent="0.25">
      <c r="A94" s="10"/>
      <c r="B94" s="5"/>
      <c r="C94" s="22" t="s">
        <v>153</v>
      </c>
      <c r="D94" s="16">
        <f>SUM(D73:D93)</f>
        <v>5507535376.0900002</v>
      </c>
      <c r="E94" s="16">
        <f>SUM(E73:E93)</f>
        <v>2892760000</v>
      </c>
      <c r="F94" s="16">
        <f>SUM(F73:F93)</f>
        <v>10977870000</v>
      </c>
      <c r="G94" s="16">
        <f>SUM(G73:G93)</f>
        <v>31801289376.089996</v>
      </c>
    </row>
    <row r="95" spans="1:8" s="1" customFormat="1" ht="20.100000000000001" customHeight="1" x14ac:dyDescent="0.25">
      <c r="A95" s="23"/>
      <c r="B95" s="24"/>
      <c r="C95" s="25"/>
      <c r="D95" s="23"/>
      <c r="E95" s="26" t="s">
        <v>158</v>
      </c>
      <c r="F95" s="23"/>
      <c r="G95" s="26"/>
    </row>
    <row r="96" spans="1:8" s="1" customFormat="1" ht="20.100000000000001" customHeight="1" x14ac:dyDescent="0.25">
      <c r="A96" s="10"/>
      <c r="B96" s="5"/>
      <c r="C96" s="22" t="s">
        <v>154</v>
      </c>
      <c r="D96" s="16">
        <f>D94</f>
        <v>5507535376.0900002</v>
      </c>
      <c r="E96" s="16">
        <f t="shared" ref="E96:G96" si="5">E94</f>
        <v>2892760000</v>
      </c>
      <c r="F96" s="16">
        <f t="shared" si="5"/>
        <v>10977870000</v>
      </c>
      <c r="G96" s="16">
        <f t="shared" si="5"/>
        <v>31801289376.089996</v>
      </c>
    </row>
    <row r="97" spans="1:8" ht="20.100000000000001" customHeight="1" x14ac:dyDescent="0.25">
      <c r="A97" s="10">
        <v>78</v>
      </c>
      <c r="B97" s="5" t="s">
        <v>255</v>
      </c>
      <c r="C97" s="11" t="s">
        <v>78</v>
      </c>
      <c r="D97" s="12">
        <v>132773334.09999999</v>
      </c>
      <c r="E97" s="12">
        <v>15300000</v>
      </c>
      <c r="F97" s="12">
        <v>50000000</v>
      </c>
      <c r="G97" s="12">
        <f t="shared" si="4"/>
        <v>198073334.09999999</v>
      </c>
      <c r="H97" s="1"/>
    </row>
    <row r="98" spans="1:8" ht="20.100000000000001" customHeight="1" x14ac:dyDescent="0.25">
      <c r="A98" s="10">
        <v>79</v>
      </c>
      <c r="B98" s="5" t="s">
        <v>256</v>
      </c>
      <c r="C98" s="11" t="s">
        <v>79</v>
      </c>
      <c r="D98" s="12">
        <v>98052023.260000005</v>
      </c>
      <c r="E98" s="12">
        <v>110750000</v>
      </c>
      <c r="F98" s="12">
        <v>232156000</v>
      </c>
      <c r="G98" s="12">
        <f t="shared" si="4"/>
        <v>440958023.25999999</v>
      </c>
      <c r="H98" s="1"/>
    </row>
    <row r="99" spans="1:8" ht="20.100000000000001" customHeight="1" x14ac:dyDescent="0.25">
      <c r="A99" s="10">
        <v>80</v>
      </c>
      <c r="B99" s="5" t="s">
        <v>257</v>
      </c>
      <c r="C99" s="11" t="s">
        <v>80</v>
      </c>
      <c r="D99" s="13">
        <v>0</v>
      </c>
      <c r="E99" s="12">
        <v>16000000</v>
      </c>
      <c r="F99" s="13">
        <v>0</v>
      </c>
      <c r="G99" s="12">
        <f t="shared" si="4"/>
        <v>16000000</v>
      </c>
      <c r="H99" s="1"/>
    </row>
    <row r="100" spans="1:8" ht="20.100000000000001" customHeight="1" x14ac:dyDescent="0.25">
      <c r="A100" s="10">
        <v>81</v>
      </c>
      <c r="B100" s="5" t="s">
        <v>258</v>
      </c>
      <c r="C100" s="11" t="s">
        <v>81</v>
      </c>
      <c r="D100" s="13">
        <v>0</v>
      </c>
      <c r="E100" s="12">
        <v>11040000</v>
      </c>
      <c r="F100" s="13">
        <v>0</v>
      </c>
      <c r="G100" s="12">
        <f t="shared" si="4"/>
        <v>11040000</v>
      </c>
      <c r="H100" s="1"/>
    </row>
    <row r="101" spans="1:8" ht="20.100000000000001" customHeight="1" x14ac:dyDescent="0.25">
      <c r="A101" s="10">
        <v>82</v>
      </c>
      <c r="B101" s="5" t="s">
        <v>259</v>
      </c>
      <c r="C101" s="11" t="s">
        <v>82</v>
      </c>
      <c r="D101" s="13">
        <v>0</v>
      </c>
      <c r="E101" s="12">
        <v>8500000</v>
      </c>
      <c r="F101" s="12">
        <v>48000000</v>
      </c>
      <c r="G101" s="12">
        <f t="shared" si="4"/>
        <v>56500000</v>
      </c>
      <c r="H101" s="1"/>
    </row>
    <row r="102" spans="1:8" ht="20.100000000000001" customHeight="1" x14ac:dyDescent="0.25">
      <c r="A102" s="10">
        <v>83</v>
      </c>
      <c r="B102" s="5" t="s">
        <v>260</v>
      </c>
      <c r="C102" s="11" t="s">
        <v>83</v>
      </c>
      <c r="D102" s="12">
        <v>41911286.700000003</v>
      </c>
      <c r="E102" s="12">
        <v>30600000</v>
      </c>
      <c r="F102" s="12">
        <v>37000000</v>
      </c>
      <c r="G102" s="12">
        <f t="shared" si="4"/>
        <v>109511286.7</v>
      </c>
      <c r="H102" s="1"/>
    </row>
    <row r="103" spans="1:8" ht="20.100000000000001" customHeight="1" x14ac:dyDescent="0.25">
      <c r="A103" s="10">
        <v>84</v>
      </c>
      <c r="B103" s="5" t="s">
        <v>261</v>
      </c>
      <c r="C103" s="11" t="s">
        <v>84</v>
      </c>
      <c r="D103" s="12">
        <v>564704426.02999997</v>
      </c>
      <c r="E103" s="12">
        <v>13600000</v>
      </c>
      <c r="F103" s="13">
        <v>0</v>
      </c>
      <c r="G103" s="12">
        <f t="shared" si="4"/>
        <v>578304426.02999997</v>
      </c>
      <c r="H103" s="1"/>
    </row>
    <row r="104" spans="1:8" ht="24.95" customHeight="1" x14ac:dyDescent="0.25">
      <c r="A104" s="10">
        <v>85</v>
      </c>
      <c r="B104" s="5" t="s">
        <v>262</v>
      </c>
      <c r="C104" s="11" t="s">
        <v>172</v>
      </c>
      <c r="D104" s="12">
        <v>23512437.190000001</v>
      </c>
      <c r="E104" s="12">
        <v>12750000</v>
      </c>
      <c r="F104" s="12">
        <v>13500000</v>
      </c>
      <c r="G104" s="12">
        <f t="shared" si="4"/>
        <v>49762437.189999998</v>
      </c>
      <c r="H104" s="1"/>
    </row>
    <row r="105" spans="1:8" ht="20.100000000000001" customHeight="1" x14ac:dyDescent="0.25">
      <c r="A105" s="10">
        <v>86</v>
      </c>
      <c r="B105" s="5" t="s">
        <v>263</v>
      </c>
      <c r="C105" s="11" t="s">
        <v>85</v>
      </c>
      <c r="D105" s="12">
        <v>237940174.40000001</v>
      </c>
      <c r="E105" s="12">
        <v>25500000</v>
      </c>
      <c r="F105" s="12">
        <v>10000000</v>
      </c>
      <c r="G105" s="12">
        <f t="shared" si="4"/>
        <v>273440174.39999998</v>
      </c>
      <c r="H105" s="1"/>
    </row>
    <row r="106" spans="1:8" ht="24.95" customHeight="1" x14ac:dyDescent="0.25">
      <c r="A106" s="10">
        <v>87</v>
      </c>
      <c r="B106" s="5" t="s">
        <v>264</v>
      </c>
      <c r="C106" s="11" t="s">
        <v>86</v>
      </c>
      <c r="D106" s="12">
        <v>127593380.20999999</v>
      </c>
      <c r="E106" s="12">
        <v>10200000</v>
      </c>
      <c r="F106" s="13">
        <v>0</v>
      </c>
      <c r="G106" s="12">
        <f t="shared" si="4"/>
        <v>137793380.20999998</v>
      </c>
      <c r="H106" s="1"/>
    </row>
    <row r="107" spans="1:8" ht="20.100000000000001" customHeight="1" x14ac:dyDescent="0.25">
      <c r="A107" s="10">
        <v>88</v>
      </c>
      <c r="B107" s="5" t="s">
        <v>265</v>
      </c>
      <c r="C107" s="11" t="s">
        <v>87</v>
      </c>
      <c r="D107" s="13">
        <v>0</v>
      </c>
      <c r="E107" s="12">
        <v>17000000</v>
      </c>
      <c r="F107" s="13">
        <v>0</v>
      </c>
      <c r="G107" s="12">
        <f t="shared" si="4"/>
        <v>17000000</v>
      </c>
      <c r="H107" s="1"/>
    </row>
    <row r="108" spans="1:8" ht="20.100000000000001" customHeight="1" x14ac:dyDescent="0.25">
      <c r="A108" s="10">
        <v>89</v>
      </c>
      <c r="B108" s="5" t="s">
        <v>266</v>
      </c>
      <c r="C108" s="11" t="s">
        <v>88</v>
      </c>
      <c r="D108" s="12">
        <v>125976192.63</v>
      </c>
      <c r="E108" s="12">
        <v>15300000</v>
      </c>
      <c r="F108" s="13">
        <v>0</v>
      </c>
      <c r="G108" s="12">
        <f t="shared" si="4"/>
        <v>141276192.63</v>
      </c>
      <c r="H108" s="1"/>
    </row>
    <row r="109" spans="1:8" ht="20.100000000000001" customHeight="1" x14ac:dyDescent="0.25">
      <c r="A109" s="10">
        <v>90</v>
      </c>
      <c r="B109" s="5" t="s">
        <v>267</v>
      </c>
      <c r="C109" s="11" t="s">
        <v>89</v>
      </c>
      <c r="D109" s="12">
        <v>1029559250.29</v>
      </c>
      <c r="E109" s="12">
        <v>66000000</v>
      </c>
      <c r="F109" s="12">
        <v>140000000</v>
      </c>
      <c r="G109" s="12">
        <f t="shared" si="4"/>
        <v>1235559250.29</v>
      </c>
      <c r="H109" s="1"/>
    </row>
    <row r="110" spans="1:8" ht="20.100000000000001" customHeight="1" x14ac:dyDescent="0.25">
      <c r="A110" s="10">
        <v>91</v>
      </c>
      <c r="B110" s="5" t="s">
        <v>268</v>
      </c>
      <c r="C110" s="11" t="s">
        <v>90</v>
      </c>
      <c r="D110" s="12">
        <v>39562240.869999997</v>
      </c>
      <c r="E110" s="12">
        <v>35000000</v>
      </c>
      <c r="F110" s="12">
        <v>11000000</v>
      </c>
      <c r="G110" s="12">
        <f t="shared" si="4"/>
        <v>85562240.870000005</v>
      </c>
      <c r="H110" s="1"/>
    </row>
    <row r="111" spans="1:8" ht="20.100000000000001" customHeight="1" x14ac:dyDescent="0.25">
      <c r="A111" s="10">
        <v>92</v>
      </c>
      <c r="B111" s="5" t="s">
        <v>269</v>
      </c>
      <c r="C111" s="11" t="s">
        <v>91</v>
      </c>
      <c r="D111" s="13">
        <v>0</v>
      </c>
      <c r="E111" s="12">
        <v>40000000</v>
      </c>
      <c r="F111" s="13">
        <v>0</v>
      </c>
      <c r="G111" s="12">
        <f t="shared" si="4"/>
        <v>40000000</v>
      </c>
      <c r="H111" s="1"/>
    </row>
    <row r="112" spans="1:8" ht="20.100000000000001" customHeight="1" x14ac:dyDescent="0.25">
      <c r="A112" s="10">
        <v>93</v>
      </c>
      <c r="B112" s="5" t="s">
        <v>270</v>
      </c>
      <c r="C112" s="11" t="s">
        <v>325</v>
      </c>
      <c r="D112" s="13">
        <v>0</v>
      </c>
      <c r="E112" s="12">
        <v>31000000</v>
      </c>
      <c r="F112" s="13">
        <v>0</v>
      </c>
      <c r="G112" s="12">
        <f t="shared" si="4"/>
        <v>31000000</v>
      </c>
      <c r="H112" s="1"/>
    </row>
    <row r="113" spans="1:8" ht="20.100000000000001" customHeight="1" x14ac:dyDescent="0.25">
      <c r="A113" s="10">
        <v>94</v>
      </c>
      <c r="B113" s="5" t="s">
        <v>271</v>
      </c>
      <c r="C113" s="11" t="s">
        <v>92</v>
      </c>
      <c r="D113" s="12">
        <v>256940402.53</v>
      </c>
      <c r="E113" s="12">
        <v>25500000</v>
      </c>
      <c r="F113" s="12">
        <v>45000000</v>
      </c>
      <c r="G113" s="12">
        <f t="shared" si="4"/>
        <v>327440402.52999997</v>
      </c>
      <c r="H113" s="1"/>
    </row>
    <row r="114" spans="1:8" ht="20.100000000000001" customHeight="1" x14ac:dyDescent="0.25">
      <c r="A114" s="10">
        <v>95</v>
      </c>
      <c r="B114" s="5" t="s">
        <v>272</v>
      </c>
      <c r="C114" s="11" t="s">
        <v>93</v>
      </c>
      <c r="D114" s="12">
        <v>17695791.329999998</v>
      </c>
      <c r="E114" s="12">
        <v>17000000</v>
      </c>
      <c r="F114" s="13">
        <v>0</v>
      </c>
      <c r="G114" s="12">
        <f t="shared" si="4"/>
        <v>34695791.329999998</v>
      </c>
      <c r="H114" s="1"/>
    </row>
    <row r="115" spans="1:8" ht="24.95" customHeight="1" x14ac:dyDescent="0.25">
      <c r="A115" s="10">
        <v>96</v>
      </c>
      <c r="B115" s="5" t="s">
        <v>273</v>
      </c>
      <c r="C115" s="11" t="s">
        <v>94</v>
      </c>
      <c r="D115" s="13">
        <v>0</v>
      </c>
      <c r="E115" s="12">
        <v>6800000</v>
      </c>
      <c r="F115" s="13">
        <v>0</v>
      </c>
      <c r="G115" s="12">
        <f t="shared" si="4"/>
        <v>6800000</v>
      </c>
      <c r="H115" s="1"/>
    </row>
    <row r="116" spans="1:8" ht="20.100000000000001" customHeight="1" x14ac:dyDescent="0.25">
      <c r="A116" s="10">
        <v>97</v>
      </c>
      <c r="B116" s="5" t="s">
        <v>274</v>
      </c>
      <c r="C116" s="11" t="s">
        <v>95</v>
      </c>
      <c r="D116" s="12">
        <v>498600000</v>
      </c>
      <c r="E116" s="12">
        <v>31000000</v>
      </c>
      <c r="F116" s="12">
        <v>25500000</v>
      </c>
      <c r="G116" s="12">
        <f t="shared" si="4"/>
        <v>555100000</v>
      </c>
      <c r="H116" s="1"/>
    </row>
    <row r="117" spans="1:8" s="1" customFormat="1" ht="20.100000000000001" customHeight="1" x14ac:dyDescent="0.25">
      <c r="A117" s="10"/>
      <c r="B117" s="5"/>
      <c r="C117" s="22" t="s">
        <v>153</v>
      </c>
      <c r="D117" s="16">
        <f>SUM(D96:D116)</f>
        <v>8702356315.6299992</v>
      </c>
      <c r="E117" s="16">
        <f>SUM(E96:E116)</f>
        <v>3431600000</v>
      </c>
      <c r="F117" s="16">
        <f>SUM(F96:F116)</f>
        <v>11590026000</v>
      </c>
      <c r="G117" s="16">
        <f>SUM(G96:G116)</f>
        <v>36147106315.629997</v>
      </c>
    </row>
    <row r="118" spans="1:8" s="1" customFormat="1" ht="20.100000000000001" customHeight="1" x14ac:dyDescent="0.25">
      <c r="A118" s="23"/>
      <c r="B118" s="24"/>
      <c r="C118" s="25"/>
      <c r="D118" s="26"/>
      <c r="E118" s="26" t="s">
        <v>159</v>
      </c>
      <c r="F118" s="26"/>
      <c r="G118" s="26"/>
    </row>
    <row r="119" spans="1:8" s="1" customFormat="1" ht="20.100000000000001" customHeight="1" x14ac:dyDescent="0.25">
      <c r="A119" s="10"/>
      <c r="B119" s="5"/>
      <c r="C119" s="22" t="s">
        <v>154</v>
      </c>
      <c r="D119" s="16">
        <f t="shared" ref="D119:F119" si="6">D117</f>
        <v>8702356315.6299992</v>
      </c>
      <c r="E119" s="16">
        <f t="shared" si="6"/>
        <v>3431600000</v>
      </c>
      <c r="F119" s="16">
        <f t="shared" si="6"/>
        <v>11590026000</v>
      </c>
      <c r="G119" s="16">
        <f>G117</f>
        <v>36147106315.629997</v>
      </c>
    </row>
    <row r="120" spans="1:8" ht="24.95" customHeight="1" x14ac:dyDescent="0.25">
      <c r="A120" s="10">
        <v>98</v>
      </c>
      <c r="B120" s="5" t="s">
        <v>275</v>
      </c>
      <c r="C120" s="11" t="s">
        <v>96</v>
      </c>
      <c r="D120" s="13">
        <v>0</v>
      </c>
      <c r="E120" s="12">
        <v>20000000</v>
      </c>
      <c r="F120" s="13">
        <v>0</v>
      </c>
      <c r="G120" s="12">
        <f t="shared" si="4"/>
        <v>20000000</v>
      </c>
      <c r="H120" s="1"/>
    </row>
    <row r="121" spans="1:8" ht="20.100000000000001" customHeight="1" x14ac:dyDescent="0.25">
      <c r="A121" s="10">
        <v>99</v>
      </c>
      <c r="B121" s="5" t="s">
        <v>276</v>
      </c>
      <c r="C121" s="11" t="s">
        <v>97</v>
      </c>
      <c r="D121" s="13">
        <v>0</v>
      </c>
      <c r="E121" s="12">
        <v>14000000</v>
      </c>
      <c r="F121" s="13">
        <v>0</v>
      </c>
      <c r="G121" s="12">
        <f t="shared" si="4"/>
        <v>14000000</v>
      </c>
      <c r="H121" s="1"/>
    </row>
    <row r="122" spans="1:8" ht="20.100000000000001" customHeight="1" x14ac:dyDescent="0.25">
      <c r="A122" s="10">
        <v>100</v>
      </c>
      <c r="B122" s="5" t="s">
        <v>277</v>
      </c>
      <c r="C122" s="11" t="s">
        <v>98</v>
      </c>
      <c r="D122" s="12">
        <v>48566570.93</v>
      </c>
      <c r="E122" s="12">
        <v>10200000</v>
      </c>
      <c r="F122" s="12">
        <v>36000000</v>
      </c>
      <c r="G122" s="12">
        <f t="shared" si="4"/>
        <v>94766570.930000007</v>
      </c>
      <c r="H122" s="1"/>
    </row>
    <row r="123" spans="1:8" ht="20.100000000000001" customHeight="1" x14ac:dyDescent="0.25">
      <c r="A123" s="10">
        <v>101</v>
      </c>
      <c r="B123" s="5" t="s">
        <v>278</v>
      </c>
      <c r="C123" s="11" t="s">
        <v>99</v>
      </c>
      <c r="D123" s="13">
        <v>0</v>
      </c>
      <c r="E123" s="13">
        <v>0</v>
      </c>
      <c r="F123" s="12">
        <v>227000000</v>
      </c>
      <c r="G123" s="12">
        <f t="shared" si="4"/>
        <v>227000000</v>
      </c>
      <c r="H123" s="1"/>
    </row>
    <row r="124" spans="1:8" ht="20.100000000000001" customHeight="1" x14ac:dyDescent="0.25">
      <c r="A124" s="10">
        <v>102</v>
      </c>
      <c r="B124" s="5" t="s">
        <v>279</v>
      </c>
      <c r="C124" s="11" t="s">
        <v>100</v>
      </c>
      <c r="D124" s="13">
        <v>0</v>
      </c>
      <c r="E124" s="12">
        <v>5100000</v>
      </c>
      <c r="F124" s="12">
        <v>9000000</v>
      </c>
      <c r="G124" s="12">
        <f t="shared" si="4"/>
        <v>14100000</v>
      </c>
      <c r="H124" s="1"/>
    </row>
    <row r="125" spans="1:8" ht="24.95" customHeight="1" x14ac:dyDescent="0.25">
      <c r="A125" s="10">
        <v>103</v>
      </c>
      <c r="B125" s="5" t="s">
        <v>280</v>
      </c>
      <c r="C125" s="11" t="s">
        <v>101</v>
      </c>
      <c r="D125" s="12">
        <v>116555491.14</v>
      </c>
      <c r="E125" s="12">
        <v>15300000</v>
      </c>
      <c r="F125" s="12">
        <v>180000000</v>
      </c>
      <c r="G125" s="12">
        <f t="shared" si="4"/>
        <v>311855491.13999999</v>
      </c>
      <c r="H125" s="1"/>
    </row>
    <row r="126" spans="1:8" ht="24.95" customHeight="1" x14ac:dyDescent="0.25">
      <c r="A126" s="10">
        <v>104</v>
      </c>
      <c r="B126" s="5" t="s">
        <v>281</v>
      </c>
      <c r="C126" s="11" t="s">
        <v>102</v>
      </c>
      <c r="D126" s="13">
        <v>0</v>
      </c>
      <c r="E126" s="12">
        <v>5100000</v>
      </c>
      <c r="F126" s="12">
        <v>19000000</v>
      </c>
      <c r="G126" s="12">
        <f t="shared" si="4"/>
        <v>24100000</v>
      </c>
      <c r="H126" s="1"/>
    </row>
    <row r="127" spans="1:8" ht="20.100000000000001" customHeight="1" x14ac:dyDescent="0.25">
      <c r="A127" s="10">
        <v>105</v>
      </c>
      <c r="B127" s="5" t="s">
        <v>282</v>
      </c>
      <c r="C127" s="11" t="s">
        <v>103</v>
      </c>
      <c r="D127" s="13">
        <v>0</v>
      </c>
      <c r="E127" s="12">
        <v>5100000</v>
      </c>
      <c r="F127" s="13">
        <v>0</v>
      </c>
      <c r="G127" s="12">
        <f t="shared" si="4"/>
        <v>5100000</v>
      </c>
      <c r="H127" s="1"/>
    </row>
    <row r="128" spans="1:8" ht="20.100000000000001" customHeight="1" x14ac:dyDescent="0.25">
      <c r="A128" s="10">
        <v>106</v>
      </c>
      <c r="B128" s="5" t="s">
        <v>283</v>
      </c>
      <c r="C128" s="11" t="s">
        <v>104</v>
      </c>
      <c r="D128" s="13">
        <v>0</v>
      </c>
      <c r="E128" s="12">
        <v>2550000</v>
      </c>
      <c r="F128" s="13">
        <v>0</v>
      </c>
      <c r="G128" s="12">
        <f t="shared" si="4"/>
        <v>2550000</v>
      </c>
      <c r="H128" s="1"/>
    </row>
    <row r="129" spans="1:8" ht="20.100000000000001" customHeight="1" x14ac:dyDescent="0.25">
      <c r="A129" s="10">
        <v>107</v>
      </c>
      <c r="B129" s="5" t="s">
        <v>284</v>
      </c>
      <c r="C129" s="11" t="s">
        <v>105</v>
      </c>
      <c r="D129" s="12">
        <v>966889683.72000003</v>
      </c>
      <c r="E129" s="12">
        <v>17850000</v>
      </c>
      <c r="F129" s="12">
        <v>375000000</v>
      </c>
      <c r="G129" s="12">
        <f t="shared" si="4"/>
        <v>1359739683.72</v>
      </c>
      <c r="H129" s="1"/>
    </row>
    <row r="130" spans="1:8" ht="24.95" customHeight="1" x14ac:dyDescent="0.25">
      <c r="A130" s="10">
        <v>108</v>
      </c>
      <c r="B130" s="5" t="s">
        <v>285</v>
      </c>
      <c r="C130" s="11" t="s">
        <v>173</v>
      </c>
      <c r="D130" s="12">
        <v>444609278.19999999</v>
      </c>
      <c r="E130" s="12">
        <v>34000000</v>
      </c>
      <c r="F130" s="12">
        <v>330000000</v>
      </c>
      <c r="G130" s="12">
        <f t="shared" si="4"/>
        <v>808609278.20000005</v>
      </c>
      <c r="H130" s="1"/>
    </row>
    <row r="131" spans="1:8" ht="24.95" customHeight="1" x14ac:dyDescent="0.25">
      <c r="A131" s="10">
        <v>109</v>
      </c>
      <c r="B131" s="5" t="s">
        <v>286</v>
      </c>
      <c r="C131" s="11" t="s">
        <v>174</v>
      </c>
      <c r="D131" s="13">
        <v>0</v>
      </c>
      <c r="E131" s="12">
        <v>5950000</v>
      </c>
      <c r="F131" s="13">
        <v>0</v>
      </c>
      <c r="G131" s="12">
        <f t="shared" si="4"/>
        <v>5950000</v>
      </c>
      <c r="H131" s="1"/>
    </row>
    <row r="132" spans="1:8" ht="20.100000000000001" customHeight="1" x14ac:dyDescent="0.25">
      <c r="A132" s="10">
        <v>110</v>
      </c>
      <c r="B132" s="5" t="s">
        <v>287</v>
      </c>
      <c r="C132" s="11" t="s">
        <v>106</v>
      </c>
      <c r="D132" s="13">
        <v>0</v>
      </c>
      <c r="E132" s="12">
        <v>35700000</v>
      </c>
      <c r="F132" s="13">
        <v>0</v>
      </c>
      <c r="G132" s="12">
        <f t="shared" si="4"/>
        <v>35700000</v>
      </c>
      <c r="H132" s="1"/>
    </row>
    <row r="133" spans="1:8" ht="20.100000000000001" customHeight="1" x14ac:dyDescent="0.25">
      <c r="A133" s="10">
        <v>111</v>
      </c>
      <c r="B133" s="5" t="s">
        <v>288</v>
      </c>
      <c r="C133" s="11" t="s">
        <v>107</v>
      </c>
      <c r="D133" s="12">
        <v>28862738.050000001</v>
      </c>
      <c r="E133" s="12">
        <v>13600000</v>
      </c>
      <c r="F133" s="13">
        <v>0</v>
      </c>
      <c r="G133" s="12">
        <f t="shared" si="4"/>
        <v>42462738.049999997</v>
      </c>
      <c r="H133" s="1"/>
    </row>
    <row r="134" spans="1:8" ht="20.100000000000001" customHeight="1" x14ac:dyDescent="0.25">
      <c r="A134" s="10">
        <v>112</v>
      </c>
      <c r="B134" s="5" t="s">
        <v>289</v>
      </c>
      <c r="C134" s="11" t="s">
        <v>108</v>
      </c>
      <c r="D134" s="12">
        <v>251015692.02000001</v>
      </c>
      <c r="E134" s="12">
        <v>5950000</v>
      </c>
      <c r="F134" s="12">
        <v>4500000</v>
      </c>
      <c r="G134" s="12">
        <f t="shared" si="4"/>
        <v>261465692.02000001</v>
      </c>
      <c r="H134" s="1"/>
    </row>
    <row r="135" spans="1:8" ht="24.95" customHeight="1" x14ac:dyDescent="0.25">
      <c r="A135" s="10">
        <v>113</v>
      </c>
      <c r="B135" s="5" t="s">
        <v>290</v>
      </c>
      <c r="C135" s="11" t="s">
        <v>109</v>
      </c>
      <c r="D135" s="13">
        <v>0</v>
      </c>
      <c r="E135" s="12">
        <v>6800000</v>
      </c>
      <c r="F135" s="13">
        <v>0</v>
      </c>
      <c r="G135" s="12">
        <f t="shared" si="4"/>
        <v>6800000</v>
      </c>
      <c r="H135" s="1"/>
    </row>
    <row r="136" spans="1:8" ht="20.100000000000001" customHeight="1" x14ac:dyDescent="0.25">
      <c r="A136" s="10">
        <v>114</v>
      </c>
      <c r="B136" s="5" t="s">
        <v>291</v>
      </c>
      <c r="C136" s="11" t="s">
        <v>110</v>
      </c>
      <c r="D136" s="12">
        <v>15705501162.43</v>
      </c>
      <c r="E136" s="12">
        <v>34000000</v>
      </c>
      <c r="F136" s="12">
        <v>90000000</v>
      </c>
      <c r="G136" s="12">
        <f t="shared" si="4"/>
        <v>15829501162.43</v>
      </c>
      <c r="H136" s="1"/>
    </row>
    <row r="137" spans="1:8" ht="20.100000000000001" customHeight="1" x14ac:dyDescent="0.25">
      <c r="A137" s="10">
        <v>115</v>
      </c>
      <c r="B137" s="5" t="s">
        <v>292</v>
      </c>
      <c r="C137" s="11" t="s">
        <v>111</v>
      </c>
      <c r="D137" s="13">
        <v>0</v>
      </c>
      <c r="E137" s="12">
        <v>3400000</v>
      </c>
      <c r="F137" s="13">
        <v>0</v>
      </c>
      <c r="G137" s="12">
        <f t="shared" si="4"/>
        <v>3400000</v>
      </c>
      <c r="H137" s="1"/>
    </row>
    <row r="138" spans="1:8" ht="20.100000000000001" customHeight="1" x14ac:dyDescent="0.25">
      <c r="A138" s="10">
        <v>116</v>
      </c>
      <c r="B138" s="5" t="s">
        <v>293</v>
      </c>
      <c r="C138" s="11" t="s">
        <v>112</v>
      </c>
      <c r="D138" s="13">
        <v>0</v>
      </c>
      <c r="E138" s="12">
        <v>3400000</v>
      </c>
      <c r="F138" s="13">
        <v>0</v>
      </c>
      <c r="G138" s="12">
        <f t="shared" si="4"/>
        <v>3400000</v>
      </c>
      <c r="H138" s="1"/>
    </row>
    <row r="139" spans="1:8" s="1" customFormat="1" ht="20.100000000000001" customHeight="1" x14ac:dyDescent="0.25">
      <c r="A139" s="10"/>
      <c r="B139" s="5"/>
      <c r="C139" s="22" t="s">
        <v>153</v>
      </c>
      <c r="D139" s="16">
        <f>SUM(D119:D138)</f>
        <v>26264356932.119999</v>
      </c>
      <c r="E139" s="16">
        <f>SUM(E119:E138)</f>
        <v>3669600000</v>
      </c>
      <c r="F139" s="16">
        <f>SUM(F119:F138)</f>
        <v>12860526000</v>
      </c>
      <c r="G139" s="16">
        <f>SUM(G119:G138)</f>
        <v>55217606932.119995</v>
      </c>
    </row>
    <row r="140" spans="1:8" s="1" customFormat="1" ht="20.100000000000001" customHeight="1" x14ac:dyDescent="0.25">
      <c r="A140" s="23"/>
      <c r="B140" s="24"/>
      <c r="C140" s="25"/>
      <c r="D140" s="23"/>
      <c r="E140" s="26" t="s">
        <v>160</v>
      </c>
      <c r="F140" s="23"/>
      <c r="G140" s="26"/>
    </row>
    <row r="141" spans="1:8" s="1" customFormat="1" ht="20.100000000000001" customHeight="1" x14ac:dyDescent="0.25">
      <c r="A141" s="10"/>
      <c r="B141" s="5"/>
      <c r="C141" s="22" t="s">
        <v>154</v>
      </c>
      <c r="D141" s="16">
        <f t="shared" ref="D141:F141" si="7">D139</f>
        <v>26264356932.119999</v>
      </c>
      <c r="E141" s="16">
        <f t="shared" si="7"/>
        <v>3669600000</v>
      </c>
      <c r="F141" s="16">
        <f t="shared" si="7"/>
        <v>12860526000</v>
      </c>
      <c r="G141" s="16">
        <f>G139</f>
        <v>55217606932.119995</v>
      </c>
    </row>
    <row r="142" spans="1:8" ht="20.100000000000001" customHeight="1" x14ac:dyDescent="0.25">
      <c r="A142" s="10">
        <v>117</v>
      </c>
      <c r="B142" s="5" t="s">
        <v>294</v>
      </c>
      <c r="C142" s="11" t="s">
        <v>113</v>
      </c>
      <c r="D142" s="13">
        <v>0</v>
      </c>
      <c r="E142" s="12">
        <v>3400000</v>
      </c>
      <c r="F142" s="13">
        <v>0</v>
      </c>
      <c r="G142" s="12">
        <f t="shared" si="4"/>
        <v>3400000</v>
      </c>
      <c r="H142" s="1"/>
    </row>
    <row r="143" spans="1:8" ht="20.100000000000001" customHeight="1" x14ac:dyDescent="0.25">
      <c r="A143" s="10">
        <v>118</v>
      </c>
      <c r="B143" s="5" t="s">
        <v>295</v>
      </c>
      <c r="C143" s="11" t="s">
        <v>114</v>
      </c>
      <c r="D143" s="13">
        <v>0</v>
      </c>
      <c r="E143" s="12">
        <v>3400000</v>
      </c>
      <c r="F143" s="13">
        <v>0</v>
      </c>
      <c r="G143" s="12">
        <f t="shared" si="4"/>
        <v>3400000</v>
      </c>
      <c r="H143" s="1"/>
    </row>
    <row r="144" spans="1:8" ht="20.100000000000001" customHeight="1" x14ac:dyDescent="0.25">
      <c r="A144" s="10">
        <v>119</v>
      </c>
      <c r="B144" s="5" t="s">
        <v>296</v>
      </c>
      <c r="C144" s="11" t="s">
        <v>115</v>
      </c>
      <c r="D144" s="13">
        <v>0</v>
      </c>
      <c r="E144" s="12">
        <v>3400000</v>
      </c>
      <c r="F144" s="13">
        <v>0</v>
      </c>
      <c r="G144" s="12">
        <f t="shared" si="4"/>
        <v>3400000</v>
      </c>
      <c r="H144" s="1"/>
    </row>
    <row r="145" spans="1:8" ht="20.100000000000001" customHeight="1" x14ac:dyDescent="0.25">
      <c r="A145" s="10">
        <v>120</v>
      </c>
      <c r="B145" s="5" t="s">
        <v>297</v>
      </c>
      <c r="C145" s="11" t="s">
        <v>116</v>
      </c>
      <c r="D145" s="13">
        <v>0</v>
      </c>
      <c r="E145" s="12">
        <v>3400000</v>
      </c>
      <c r="F145" s="13">
        <v>0</v>
      </c>
      <c r="G145" s="12">
        <f t="shared" si="4"/>
        <v>3400000</v>
      </c>
      <c r="H145" s="1"/>
    </row>
    <row r="146" spans="1:8" ht="20.100000000000001" customHeight="1" x14ac:dyDescent="0.25">
      <c r="A146" s="10">
        <v>121</v>
      </c>
      <c r="B146" s="5" t="s">
        <v>298</v>
      </c>
      <c r="C146" s="11" t="s">
        <v>117</v>
      </c>
      <c r="D146" s="13">
        <v>0</v>
      </c>
      <c r="E146" s="12">
        <v>3400000</v>
      </c>
      <c r="F146" s="13">
        <v>0</v>
      </c>
      <c r="G146" s="12">
        <f t="shared" si="4"/>
        <v>3400000</v>
      </c>
      <c r="H146" s="1"/>
    </row>
    <row r="147" spans="1:8" ht="20.100000000000001" customHeight="1" x14ac:dyDescent="0.25">
      <c r="A147" s="10">
        <v>122</v>
      </c>
      <c r="B147" s="5" t="s">
        <v>299</v>
      </c>
      <c r="C147" s="11" t="s">
        <v>118</v>
      </c>
      <c r="D147" s="13">
        <v>0</v>
      </c>
      <c r="E147" s="12">
        <v>3400000</v>
      </c>
      <c r="F147" s="13">
        <v>0</v>
      </c>
      <c r="G147" s="12">
        <f t="shared" si="4"/>
        <v>3400000</v>
      </c>
      <c r="H147" s="1"/>
    </row>
    <row r="148" spans="1:8" ht="20.100000000000001" customHeight="1" x14ac:dyDescent="0.25">
      <c r="A148" s="10">
        <v>123</v>
      </c>
      <c r="B148" s="5" t="s">
        <v>300</v>
      </c>
      <c r="C148" s="11" t="s">
        <v>119</v>
      </c>
      <c r="D148" s="13">
        <v>0</v>
      </c>
      <c r="E148" s="12">
        <v>3400000</v>
      </c>
      <c r="F148" s="13">
        <v>0</v>
      </c>
      <c r="G148" s="12">
        <f t="shared" si="4"/>
        <v>3400000</v>
      </c>
      <c r="H148" s="1"/>
    </row>
    <row r="149" spans="1:8" ht="20.100000000000001" customHeight="1" x14ac:dyDescent="0.25">
      <c r="A149" s="10">
        <v>124</v>
      </c>
      <c r="B149" s="5" t="s">
        <v>301</v>
      </c>
      <c r="C149" s="11" t="s">
        <v>120</v>
      </c>
      <c r="D149" s="12">
        <v>23788675.32</v>
      </c>
      <c r="E149" s="12">
        <v>15300000</v>
      </c>
      <c r="F149" s="12">
        <v>252000000</v>
      </c>
      <c r="G149" s="12">
        <f t="shared" si="4"/>
        <v>291088675.31999999</v>
      </c>
      <c r="H149" s="1"/>
    </row>
    <row r="150" spans="1:8" ht="24.95" customHeight="1" x14ac:dyDescent="0.25">
      <c r="A150" s="10">
        <v>125</v>
      </c>
      <c r="B150" s="5" t="s">
        <v>302</v>
      </c>
      <c r="C150" s="11" t="s">
        <v>121</v>
      </c>
      <c r="D150" s="12">
        <v>475176844.06999999</v>
      </c>
      <c r="E150" s="12">
        <v>8500000</v>
      </c>
      <c r="F150" s="12">
        <v>210000000</v>
      </c>
      <c r="G150" s="12">
        <f t="shared" si="4"/>
        <v>693676844.06999993</v>
      </c>
      <c r="H150" s="1"/>
    </row>
    <row r="151" spans="1:8" ht="20.100000000000001" customHeight="1" x14ac:dyDescent="0.25">
      <c r="A151" s="10">
        <v>126</v>
      </c>
      <c r="B151" s="5" t="s">
        <v>303</v>
      </c>
      <c r="C151" s="11" t="s">
        <v>122</v>
      </c>
      <c r="D151" s="12">
        <v>642432234.29999995</v>
      </c>
      <c r="E151" s="12">
        <v>10200000</v>
      </c>
      <c r="F151" s="12">
        <v>460000000</v>
      </c>
      <c r="G151" s="12">
        <f t="shared" si="4"/>
        <v>1112632234.3</v>
      </c>
      <c r="H151" s="1"/>
    </row>
    <row r="152" spans="1:8" ht="24.95" customHeight="1" x14ac:dyDescent="0.25">
      <c r="A152" s="10">
        <v>127</v>
      </c>
      <c r="B152" s="5" t="s">
        <v>304</v>
      </c>
      <c r="C152" s="11" t="s">
        <v>123</v>
      </c>
      <c r="D152" s="12">
        <v>158787000</v>
      </c>
      <c r="E152" s="12">
        <v>11900000</v>
      </c>
      <c r="F152" s="13">
        <v>0</v>
      </c>
      <c r="G152" s="12">
        <f t="shared" si="4"/>
        <v>170687000</v>
      </c>
      <c r="H152" s="1"/>
    </row>
    <row r="153" spans="1:8" ht="20.100000000000001" customHeight="1" x14ac:dyDescent="0.25">
      <c r="A153" s="10">
        <v>128</v>
      </c>
      <c r="B153" s="5" t="s">
        <v>305</v>
      </c>
      <c r="C153" s="11" t="s">
        <v>124</v>
      </c>
      <c r="D153" s="12">
        <v>8247123284.3900003</v>
      </c>
      <c r="E153" s="12">
        <v>20400000</v>
      </c>
      <c r="F153" s="12">
        <v>54000000</v>
      </c>
      <c r="G153" s="12">
        <f t="shared" si="4"/>
        <v>8321523284.3900003</v>
      </c>
      <c r="H153" s="1"/>
    </row>
    <row r="154" spans="1:8" ht="20.100000000000001" customHeight="1" x14ac:dyDescent="0.25">
      <c r="A154" s="10">
        <v>129</v>
      </c>
      <c r="B154" s="5" t="s">
        <v>306</v>
      </c>
      <c r="C154" s="11" t="s">
        <v>125</v>
      </c>
      <c r="D154" s="13">
        <v>0</v>
      </c>
      <c r="E154" s="12">
        <v>3400000</v>
      </c>
      <c r="F154" s="13">
        <v>0</v>
      </c>
      <c r="G154" s="12">
        <f t="shared" si="4"/>
        <v>3400000</v>
      </c>
      <c r="H154" s="1"/>
    </row>
    <row r="155" spans="1:8" ht="20.100000000000001" customHeight="1" x14ac:dyDescent="0.25">
      <c r="A155" s="10">
        <v>130</v>
      </c>
      <c r="B155" s="5" t="s">
        <v>307</v>
      </c>
      <c r="C155" s="11" t="s">
        <v>126</v>
      </c>
      <c r="D155" s="13">
        <v>0</v>
      </c>
      <c r="E155" s="12">
        <v>2550000</v>
      </c>
      <c r="F155" s="13">
        <v>0</v>
      </c>
      <c r="G155" s="12">
        <f t="shared" si="4"/>
        <v>2550000</v>
      </c>
      <c r="H155" s="1"/>
    </row>
    <row r="156" spans="1:8" ht="20.100000000000001" customHeight="1" x14ac:dyDescent="0.25">
      <c r="A156" s="10">
        <v>131</v>
      </c>
      <c r="B156" s="5" t="s">
        <v>308</v>
      </c>
      <c r="C156" s="11" t="s">
        <v>127</v>
      </c>
      <c r="D156" s="13">
        <v>0</v>
      </c>
      <c r="E156" s="12">
        <v>2550000</v>
      </c>
      <c r="F156" s="13">
        <v>0</v>
      </c>
      <c r="G156" s="12">
        <f t="shared" si="4"/>
        <v>2550000</v>
      </c>
      <c r="H156" s="1"/>
    </row>
    <row r="157" spans="1:8" ht="20.100000000000001" customHeight="1" x14ac:dyDescent="0.25">
      <c r="A157" s="10">
        <v>132</v>
      </c>
      <c r="B157" s="5" t="s">
        <v>309</v>
      </c>
      <c r="C157" s="11" t="s">
        <v>128</v>
      </c>
      <c r="D157" s="13">
        <v>0</v>
      </c>
      <c r="E157" s="12">
        <v>2550000</v>
      </c>
      <c r="F157" s="13">
        <v>0</v>
      </c>
      <c r="G157" s="12">
        <f t="shared" ref="G157:G169" si="8">D157+E157+F157</f>
        <v>2550000</v>
      </c>
      <c r="H157" s="1"/>
    </row>
    <row r="158" spans="1:8" ht="20.100000000000001" customHeight="1" x14ac:dyDescent="0.25">
      <c r="A158" s="10">
        <v>133</v>
      </c>
      <c r="B158" s="5" t="s">
        <v>310</v>
      </c>
      <c r="C158" s="11" t="s">
        <v>129</v>
      </c>
      <c r="D158" s="13">
        <v>0</v>
      </c>
      <c r="E158" s="12">
        <v>20400000</v>
      </c>
      <c r="F158" s="12">
        <v>50000000</v>
      </c>
      <c r="G158" s="12">
        <f t="shared" si="8"/>
        <v>70400000</v>
      </c>
      <c r="H158" s="1"/>
    </row>
    <row r="159" spans="1:8" ht="20.100000000000001" customHeight="1" x14ac:dyDescent="0.25">
      <c r="A159" s="10">
        <v>134</v>
      </c>
      <c r="B159" s="5" t="s">
        <v>311</v>
      </c>
      <c r="C159" s="11" t="s">
        <v>130</v>
      </c>
      <c r="D159" s="13">
        <v>0</v>
      </c>
      <c r="E159" s="12">
        <v>6800000</v>
      </c>
      <c r="F159" s="13">
        <v>0</v>
      </c>
      <c r="G159" s="12">
        <f t="shared" si="8"/>
        <v>6800000</v>
      </c>
      <c r="H159" s="1"/>
    </row>
    <row r="160" spans="1:8" ht="20.100000000000001" customHeight="1" x14ac:dyDescent="0.25">
      <c r="A160" s="10">
        <v>135</v>
      </c>
      <c r="B160" s="5" t="s">
        <v>312</v>
      </c>
      <c r="C160" s="11" t="s">
        <v>131</v>
      </c>
      <c r="D160" s="12">
        <v>110945632.73999999</v>
      </c>
      <c r="E160" s="12">
        <v>17000000</v>
      </c>
      <c r="F160" s="12">
        <v>89000000</v>
      </c>
      <c r="G160" s="12">
        <f t="shared" si="8"/>
        <v>216945632.74000001</v>
      </c>
      <c r="H160" s="1"/>
    </row>
    <row r="161" spans="1:9" ht="20.100000000000001" customHeight="1" x14ac:dyDescent="0.25">
      <c r="A161" s="10">
        <v>136</v>
      </c>
      <c r="B161" s="5" t="s">
        <v>313</v>
      </c>
      <c r="C161" s="11" t="s">
        <v>132</v>
      </c>
      <c r="D161" s="12">
        <v>226294324.84</v>
      </c>
      <c r="E161" s="12">
        <v>23800000</v>
      </c>
      <c r="F161" s="12">
        <v>90000000</v>
      </c>
      <c r="G161" s="12">
        <f t="shared" si="8"/>
        <v>340094324.84000003</v>
      </c>
      <c r="H161" s="1"/>
    </row>
    <row r="162" spans="1:9" s="1" customFormat="1" ht="20.100000000000001" customHeight="1" x14ac:dyDescent="0.25">
      <c r="A162" s="10"/>
      <c r="B162" s="5"/>
      <c r="C162" s="22" t="s">
        <v>153</v>
      </c>
      <c r="D162" s="16">
        <f>SUM(D141:D161)</f>
        <v>36148904927.779991</v>
      </c>
      <c r="E162" s="16">
        <f>SUM(E141:E161)</f>
        <v>3838750000</v>
      </c>
      <c r="F162" s="16">
        <f>SUM(F141:F161)</f>
        <v>14065526000</v>
      </c>
      <c r="G162" s="16">
        <f>SUM(G141:G161)</f>
        <v>66476304927.779991</v>
      </c>
    </row>
    <row r="163" spans="1:9" s="1" customFormat="1" ht="20.100000000000001" customHeight="1" x14ac:dyDescent="0.25">
      <c r="A163" s="23"/>
      <c r="B163" s="24"/>
      <c r="C163" s="25"/>
      <c r="D163" s="26"/>
      <c r="E163" s="26" t="s">
        <v>161</v>
      </c>
      <c r="F163" s="26"/>
      <c r="G163" s="26"/>
    </row>
    <row r="164" spans="1:9" s="1" customFormat="1" ht="20.100000000000001" customHeight="1" x14ac:dyDescent="0.25">
      <c r="A164" s="10"/>
      <c r="B164" s="5"/>
      <c r="C164" s="22" t="s">
        <v>154</v>
      </c>
      <c r="D164" s="16">
        <f t="shared" ref="D164:F164" si="9">D162</f>
        <v>36148904927.779991</v>
      </c>
      <c r="E164" s="16">
        <f t="shared" si="9"/>
        <v>3838750000</v>
      </c>
      <c r="F164" s="16">
        <f t="shared" si="9"/>
        <v>14065526000</v>
      </c>
      <c r="G164" s="16">
        <f>G162</f>
        <v>66476304927.779991</v>
      </c>
    </row>
    <row r="165" spans="1:9" ht="20.100000000000001" customHeight="1" x14ac:dyDescent="0.25">
      <c r="A165" s="10">
        <v>137</v>
      </c>
      <c r="B165" s="5" t="s">
        <v>314</v>
      </c>
      <c r="C165" s="11" t="s">
        <v>133</v>
      </c>
      <c r="D165" s="12">
        <v>266000000</v>
      </c>
      <c r="E165" s="12">
        <v>29750000</v>
      </c>
      <c r="F165" s="12">
        <v>94000000</v>
      </c>
      <c r="G165" s="12">
        <f t="shared" si="8"/>
        <v>389750000</v>
      </c>
      <c r="H165" s="1"/>
    </row>
    <row r="166" spans="1:9" ht="22.5" customHeight="1" x14ac:dyDescent="0.25">
      <c r="A166" s="10">
        <v>138</v>
      </c>
      <c r="B166" s="5" t="s">
        <v>315</v>
      </c>
      <c r="C166" s="11" t="s">
        <v>134</v>
      </c>
      <c r="D166" s="12">
        <v>46142425.109999999</v>
      </c>
      <c r="E166" s="12">
        <v>23800000</v>
      </c>
      <c r="F166" s="12">
        <v>220000000</v>
      </c>
      <c r="G166" s="12">
        <f t="shared" si="8"/>
        <v>289942425.11000001</v>
      </c>
      <c r="H166" s="1"/>
    </row>
    <row r="167" spans="1:9" ht="20.100000000000001" customHeight="1" x14ac:dyDescent="0.25">
      <c r="A167" s="10">
        <v>139</v>
      </c>
      <c r="B167" s="5" t="s">
        <v>316</v>
      </c>
      <c r="C167" s="11" t="s">
        <v>135</v>
      </c>
      <c r="D167" s="13">
        <v>0</v>
      </c>
      <c r="E167" s="12">
        <v>5100000</v>
      </c>
      <c r="F167" s="13">
        <v>0</v>
      </c>
      <c r="G167" s="12">
        <f t="shared" si="8"/>
        <v>5100000</v>
      </c>
      <c r="H167" s="1"/>
    </row>
    <row r="168" spans="1:9" ht="24.95" customHeight="1" x14ac:dyDescent="0.25">
      <c r="A168" s="10">
        <v>140</v>
      </c>
      <c r="B168" s="5" t="s">
        <v>317</v>
      </c>
      <c r="C168" s="11" t="s">
        <v>136</v>
      </c>
      <c r="D168" s="12">
        <v>186069995.27000001</v>
      </c>
      <c r="E168" s="12">
        <v>13600000</v>
      </c>
      <c r="F168" s="12">
        <v>4500000</v>
      </c>
      <c r="G168" s="12">
        <f t="shared" si="8"/>
        <v>204169995.27000001</v>
      </c>
      <c r="H168" s="1"/>
    </row>
    <row r="169" spans="1:9" ht="24.95" customHeight="1" x14ac:dyDescent="0.25">
      <c r="A169" s="10">
        <v>141</v>
      </c>
      <c r="B169" s="5" t="s">
        <v>318</v>
      </c>
      <c r="C169" s="11" t="s">
        <v>137</v>
      </c>
      <c r="D169" s="13">
        <v>0</v>
      </c>
      <c r="E169" s="12">
        <v>5100000</v>
      </c>
      <c r="F169" s="12">
        <v>3600000</v>
      </c>
      <c r="G169" s="12">
        <f t="shared" si="8"/>
        <v>8700000</v>
      </c>
      <c r="H169" s="1"/>
    </row>
    <row r="170" spans="1:9" s="1" customFormat="1" ht="20.100000000000001" customHeight="1" x14ac:dyDescent="0.25">
      <c r="A170" s="10">
        <v>142</v>
      </c>
      <c r="B170" s="7" t="s">
        <v>175</v>
      </c>
      <c r="C170" s="3" t="s">
        <v>177</v>
      </c>
      <c r="D170" s="13"/>
      <c r="E170" s="12"/>
      <c r="F170" s="12"/>
      <c r="G170" s="2">
        <v>8071100000</v>
      </c>
    </row>
    <row r="171" spans="1:9" s="1" customFormat="1" ht="20.100000000000001" customHeight="1" x14ac:dyDescent="0.25">
      <c r="A171" s="10">
        <v>143</v>
      </c>
      <c r="B171" s="5" t="s">
        <v>176</v>
      </c>
      <c r="C171" s="3" t="s">
        <v>178</v>
      </c>
      <c r="D171" s="13"/>
      <c r="E171" s="12"/>
      <c r="F171" s="12"/>
      <c r="G171" s="2">
        <v>200000000</v>
      </c>
    </row>
    <row r="172" spans="1:9" s="1" customFormat="1" ht="20.100000000000001" customHeight="1" x14ac:dyDescent="0.25">
      <c r="A172" s="15"/>
      <c r="B172" s="5"/>
      <c r="C172" s="3" t="s">
        <v>179</v>
      </c>
      <c r="D172" s="93">
        <v>1057882651.84</v>
      </c>
      <c r="E172" s="12"/>
      <c r="F172" s="12"/>
      <c r="G172" s="2">
        <f t="shared" ref="G172" si="10">D172+E172+F172</f>
        <v>1057882651.84</v>
      </c>
    </row>
    <row r="173" spans="1:9" ht="20.100000000000001" customHeight="1" x14ac:dyDescent="0.25">
      <c r="A173" s="44" t="s">
        <v>6</v>
      </c>
      <c r="B173" s="45"/>
      <c r="C173" s="46"/>
      <c r="D173" s="16">
        <f>SUM(D164:D172)</f>
        <v>37704999999.999985</v>
      </c>
      <c r="E173" s="16">
        <f>SUM(E164:E172)</f>
        <v>3916100000</v>
      </c>
      <c r="F173" s="16">
        <f>SUM(F164:F172)</f>
        <v>14387626000</v>
      </c>
      <c r="G173" s="16">
        <f>SUM(G164:G172)</f>
        <v>76702949999.999985</v>
      </c>
      <c r="H173" s="1"/>
      <c r="I173" s="4"/>
    </row>
    <row r="174" spans="1:9" x14ac:dyDescent="0.25">
      <c r="A174" s="1"/>
      <c r="C174" s="1"/>
      <c r="D174" s="1"/>
      <c r="E174" s="1"/>
      <c r="F174" s="1"/>
      <c r="G174" s="1"/>
      <c r="H174" s="1"/>
    </row>
    <row r="188" spans="5:5" x14ac:dyDescent="0.25">
      <c r="E188" s="1" t="s">
        <v>167</v>
      </c>
    </row>
  </sheetData>
  <mergeCells count="5">
    <mergeCell ref="A173:C173"/>
    <mergeCell ref="A1:G1"/>
    <mergeCell ref="A2:G2"/>
    <mergeCell ref="A3:G3"/>
    <mergeCell ref="A4:G4"/>
  </mergeCells>
  <pageMargins left="0.9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workbookViewId="0">
      <selection activeCell="F16" sqref="F16"/>
    </sheetView>
  </sheetViews>
  <sheetFormatPr defaultRowHeight="15" x14ac:dyDescent="0.25"/>
  <cols>
    <col min="1" max="1" width="6" customWidth="1"/>
    <col min="2" max="2" width="23.85546875" customWidth="1"/>
    <col min="3" max="3" width="58.140625" customWidth="1"/>
    <col min="4" max="4" width="29.85546875" customWidth="1"/>
  </cols>
  <sheetData>
    <row r="1" spans="1:4" s="1" customFormat="1" ht="15.75" x14ac:dyDescent="0.25">
      <c r="A1" s="50" t="s">
        <v>150</v>
      </c>
      <c r="B1" s="50"/>
      <c r="C1" s="50"/>
      <c r="D1" s="50"/>
    </row>
    <row r="2" spans="1:4" s="1" customFormat="1" ht="15.75" x14ac:dyDescent="0.25">
      <c r="A2" s="50" t="s">
        <v>149</v>
      </c>
      <c r="B2" s="50"/>
      <c r="C2" s="50"/>
      <c r="D2" s="50"/>
    </row>
    <row r="3" spans="1:4" s="1" customFormat="1" ht="15.75" x14ac:dyDescent="0.25">
      <c r="A3" s="50" t="s">
        <v>327</v>
      </c>
      <c r="B3" s="50"/>
      <c r="C3" s="50"/>
      <c r="D3" s="50"/>
    </row>
    <row r="4" spans="1:4" s="1" customFormat="1" ht="15.75" x14ac:dyDescent="0.25">
      <c r="A4" s="51" t="s">
        <v>148</v>
      </c>
      <c r="B4" s="51"/>
      <c r="C4" s="51"/>
      <c r="D4" s="51"/>
    </row>
    <row r="5" spans="1:4" s="1" customFormat="1" ht="16.5" thickBot="1" x14ac:dyDescent="0.3">
      <c r="A5" s="17"/>
      <c r="B5" s="17"/>
      <c r="C5" s="17"/>
      <c r="D5" s="17"/>
    </row>
    <row r="6" spans="1:4" s="1" customFormat="1" ht="15.75" x14ac:dyDescent="0.25">
      <c r="A6" s="18" t="s">
        <v>0</v>
      </c>
      <c r="B6" s="19" t="s">
        <v>151</v>
      </c>
      <c r="C6" s="19" t="s">
        <v>1</v>
      </c>
      <c r="D6" s="19" t="s">
        <v>146</v>
      </c>
    </row>
    <row r="7" spans="1:4" s="1" customFormat="1" ht="15.75" x14ac:dyDescent="0.25">
      <c r="A7" s="20"/>
      <c r="B7" s="21" t="s">
        <v>152</v>
      </c>
      <c r="C7" s="21"/>
      <c r="D7" s="21" t="s">
        <v>147</v>
      </c>
    </row>
    <row r="8" spans="1:4" ht="21" customHeight="1" x14ac:dyDescent="0.25">
      <c r="A8" s="35">
        <v>1</v>
      </c>
      <c r="B8" s="35">
        <v>11100100100</v>
      </c>
      <c r="C8" s="36" t="s">
        <v>7</v>
      </c>
      <c r="D8" s="37">
        <v>80000000</v>
      </c>
    </row>
    <row r="9" spans="1:4" ht="21" customHeight="1" x14ac:dyDescent="0.25">
      <c r="A9" s="35">
        <v>2</v>
      </c>
      <c r="B9" s="35">
        <v>11100100200</v>
      </c>
      <c r="C9" s="36" t="s">
        <v>8</v>
      </c>
      <c r="D9" s="37">
        <v>7000000</v>
      </c>
    </row>
    <row r="10" spans="1:4" ht="21" customHeight="1" x14ac:dyDescent="0.25">
      <c r="A10" s="35">
        <v>3</v>
      </c>
      <c r="B10" s="35">
        <v>11100200800</v>
      </c>
      <c r="C10" s="36" t="s">
        <v>9</v>
      </c>
      <c r="D10" s="37">
        <v>30000000</v>
      </c>
    </row>
    <row r="11" spans="1:4" ht="21" customHeight="1" x14ac:dyDescent="0.25">
      <c r="A11" s="35">
        <v>4</v>
      </c>
      <c r="B11" s="35">
        <v>11100800100</v>
      </c>
      <c r="C11" s="36" t="s">
        <v>141</v>
      </c>
      <c r="D11" s="37">
        <v>20000000</v>
      </c>
    </row>
    <row r="12" spans="1:4" ht="21" customHeight="1" x14ac:dyDescent="0.25">
      <c r="A12" s="35">
        <v>5</v>
      </c>
      <c r="B12" s="35">
        <v>11101000100</v>
      </c>
      <c r="C12" s="36" t="s">
        <v>168</v>
      </c>
      <c r="D12" s="37">
        <v>10000000</v>
      </c>
    </row>
    <row r="13" spans="1:4" ht="21" customHeight="1" x14ac:dyDescent="0.25">
      <c r="A13" s="35">
        <v>6</v>
      </c>
      <c r="B13" s="35">
        <v>11101300200</v>
      </c>
      <c r="C13" s="36" t="s">
        <v>13</v>
      </c>
      <c r="D13" s="37">
        <v>400000000</v>
      </c>
    </row>
    <row r="14" spans="1:4" ht="21" customHeight="1" x14ac:dyDescent="0.25">
      <c r="A14" s="35">
        <v>7</v>
      </c>
      <c r="B14" s="35">
        <v>11102000100</v>
      </c>
      <c r="C14" s="36" t="s">
        <v>17</v>
      </c>
      <c r="D14" s="37">
        <v>700000000</v>
      </c>
    </row>
    <row r="15" spans="1:4" ht="21" customHeight="1" x14ac:dyDescent="0.25">
      <c r="A15" s="35">
        <v>8</v>
      </c>
      <c r="B15" s="35">
        <v>11102100200</v>
      </c>
      <c r="C15" s="36" t="s">
        <v>19</v>
      </c>
      <c r="D15" s="37">
        <v>27000000</v>
      </c>
    </row>
    <row r="16" spans="1:4" ht="21" customHeight="1" x14ac:dyDescent="0.25">
      <c r="A16" s="35">
        <v>9</v>
      </c>
      <c r="B16" s="35">
        <v>11103300100</v>
      </c>
      <c r="C16" s="36" t="s">
        <v>20</v>
      </c>
      <c r="D16" s="37">
        <v>50000000</v>
      </c>
    </row>
    <row r="17" spans="1:4" ht="21" customHeight="1" x14ac:dyDescent="0.25">
      <c r="A17" s="35">
        <v>10</v>
      </c>
      <c r="B17" s="35">
        <v>11103500100</v>
      </c>
      <c r="C17" s="36" t="s">
        <v>21</v>
      </c>
      <c r="D17" s="37">
        <v>109000000</v>
      </c>
    </row>
    <row r="18" spans="1:4" ht="21" customHeight="1" x14ac:dyDescent="0.25">
      <c r="A18" s="35">
        <v>11</v>
      </c>
      <c r="B18" s="35">
        <v>11103500200</v>
      </c>
      <c r="C18" s="36" t="s">
        <v>169</v>
      </c>
      <c r="D18" s="37">
        <v>30000000</v>
      </c>
    </row>
    <row r="19" spans="1:4" ht="21" customHeight="1" x14ac:dyDescent="0.25">
      <c r="A19" s="35">
        <v>12</v>
      </c>
      <c r="B19" s="35">
        <v>11103600100</v>
      </c>
      <c r="C19" s="36" t="s">
        <v>22</v>
      </c>
      <c r="D19" s="37">
        <v>100000000</v>
      </c>
    </row>
    <row r="20" spans="1:4" ht="21" customHeight="1" x14ac:dyDescent="0.25">
      <c r="A20" s="35">
        <v>13</v>
      </c>
      <c r="B20" s="35">
        <v>11103700100</v>
      </c>
      <c r="C20" s="36" t="s">
        <v>23</v>
      </c>
      <c r="D20" s="37">
        <v>10000000</v>
      </c>
    </row>
    <row r="21" spans="1:4" ht="21" customHeight="1" x14ac:dyDescent="0.25">
      <c r="A21" s="35">
        <v>14</v>
      </c>
      <c r="B21" s="35">
        <v>11103800100</v>
      </c>
      <c r="C21" s="36" t="s">
        <v>24</v>
      </c>
      <c r="D21" s="37">
        <v>25000000</v>
      </c>
    </row>
    <row r="22" spans="1:4" ht="21" customHeight="1" x14ac:dyDescent="0.25">
      <c r="A22" s="35">
        <v>15</v>
      </c>
      <c r="B22" s="35">
        <v>11111100100</v>
      </c>
      <c r="C22" s="36" t="s">
        <v>27</v>
      </c>
      <c r="D22" s="37">
        <v>10000000</v>
      </c>
    </row>
    <row r="23" spans="1:4" ht="21" customHeight="1" x14ac:dyDescent="0.25">
      <c r="A23" s="35">
        <v>16</v>
      </c>
      <c r="B23" s="35">
        <v>11111300300</v>
      </c>
      <c r="C23" s="36" t="s">
        <v>29</v>
      </c>
      <c r="D23" s="37">
        <v>50000000</v>
      </c>
    </row>
    <row r="24" spans="1:4" ht="21" customHeight="1" x14ac:dyDescent="0.25">
      <c r="A24" s="35">
        <v>17</v>
      </c>
      <c r="B24" s="35">
        <v>11113200100</v>
      </c>
      <c r="C24" s="36" t="s">
        <v>31</v>
      </c>
      <c r="D24" s="37">
        <v>50000000</v>
      </c>
    </row>
    <row r="25" spans="1:4" s="1" customFormat="1" ht="21" customHeight="1" x14ac:dyDescent="0.25">
      <c r="A25" s="35"/>
      <c r="B25" s="35"/>
      <c r="C25" s="38" t="s">
        <v>153</v>
      </c>
      <c r="D25" s="39">
        <f>SUM(D8:D24)</f>
        <v>1708000000</v>
      </c>
    </row>
    <row r="26" spans="1:4" s="1" customFormat="1" ht="21" customHeight="1" x14ac:dyDescent="0.25">
      <c r="A26" s="33"/>
      <c r="B26" s="33"/>
      <c r="C26" s="33" t="s">
        <v>162</v>
      </c>
      <c r="D26" s="34"/>
    </row>
    <row r="27" spans="1:4" s="1" customFormat="1" ht="21" customHeight="1" x14ac:dyDescent="0.25">
      <c r="A27" s="35"/>
      <c r="B27" s="35"/>
      <c r="C27" s="38" t="s">
        <v>154</v>
      </c>
      <c r="D27" s="39">
        <f>D25</f>
        <v>1708000000</v>
      </c>
    </row>
    <row r="28" spans="1:4" ht="21" customHeight="1" x14ac:dyDescent="0.25">
      <c r="A28" s="35">
        <v>18</v>
      </c>
      <c r="B28" s="35">
        <v>11200300100</v>
      </c>
      <c r="C28" s="36" t="s">
        <v>32</v>
      </c>
      <c r="D28" s="37">
        <v>495000000</v>
      </c>
    </row>
    <row r="29" spans="1:4" ht="21" customHeight="1" x14ac:dyDescent="0.25">
      <c r="A29" s="35">
        <v>19</v>
      </c>
      <c r="B29" s="35">
        <v>11200400100</v>
      </c>
      <c r="C29" s="36" t="s">
        <v>33</v>
      </c>
      <c r="D29" s="37">
        <v>16700000</v>
      </c>
    </row>
    <row r="30" spans="1:4" ht="21" customHeight="1" x14ac:dyDescent="0.25">
      <c r="A30" s="35">
        <v>20</v>
      </c>
      <c r="B30" s="35">
        <v>12300100100</v>
      </c>
      <c r="C30" s="36" t="s">
        <v>36</v>
      </c>
      <c r="D30" s="37">
        <v>50000000</v>
      </c>
    </row>
    <row r="31" spans="1:4" ht="21" customHeight="1" x14ac:dyDescent="0.25">
      <c r="A31" s="35">
        <v>21</v>
      </c>
      <c r="B31" s="35">
        <v>12300300100</v>
      </c>
      <c r="C31" s="36" t="s">
        <v>37</v>
      </c>
      <c r="D31" s="37">
        <v>192000000</v>
      </c>
    </row>
    <row r="32" spans="1:4" ht="21" customHeight="1" x14ac:dyDescent="0.25">
      <c r="A32" s="35">
        <v>22</v>
      </c>
      <c r="B32" s="35">
        <v>12300400200</v>
      </c>
      <c r="C32" s="36" t="s">
        <v>38</v>
      </c>
      <c r="D32" s="37">
        <v>75000000</v>
      </c>
    </row>
    <row r="33" spans="1:4" ht="21" customHeight="1" x14ac:dyDescent="0.25">
      <c r="A33" s="35">
        <v>23</v>
      </c>
      <c r="B33" s="35">
        <v>12305600100</v>
      </c>
      <c r="C33" s="36" t="s">
        <v>40</v>
      </c>
      <c r="D33" s="37">
        <v>20000000</v>
      </c>
    </row>
    <row r="34" spans="1:4" ht="21" customHeight="1" x14ac:dyDescent="0.25">
      <c r="A34" s="35">
        <v>24</v>
      </c>
      <c r="B34" s="35">
        <v>12500100100</v>
      </c>
      <c r="C34" s="36" t="s">
        <v>42</v>
      </c>
      <c r="D34" s="37">
        <v>2000000</v>
      </c>
    </row>
    <row r="35" spans="1:4" ht="21" customHeight="1" x14ac:dyDescent="0.25">
      <c r="A35" s="35">
        <v>25</v>
      </c>
      <c r="B35" s="35">
        <v>12500600100</v>
      </c>
      <c r="C35" s="36" t="s">
        <v>44</v>
      </c>
      <c r="D35" s="37">
        <v>199750000</v>
      </c>
    </row>
    <row r="36" spans="1:4" ht="21" customHeight="1" x14ac:dyDescent="0.25">
      <c r="A36" s="35">
        <v>26</v>
      </c>
      <c r="B36" s="35">
        <v>12500700100</v>
      </c>
      <c r="C36" s="36" t="s">
        <v>45</v>
      </c>
      <c r="D36" s="37">
        <v>10000000</v>
      </c>
    </row>
    <row r="37" spans="1:4" ht="21" customHeight="1" x14ac:dyDescent="0.25">
      <c r="A37" s="35">
        <v>27</v>
      </c>
      <c r="B37" s="35">
        <v>14000100100</v>
      </c>
      <c r="C37" s="36" t="s">
        <v>48</v>
      </c>
      <c r="D37" s="37">
        <v>5000000</v>
      </c>
    </row>
    <row r="38" spans="1:4" ht="21" customHeight="1" x14ac:dyDescent="0.25">
      <c r="A38" s="35">
        <v>28</v>
      </c>
      <c r="B38" s="35">
        <v>14000200100</v>
      </c>
      <c r="C38" s="36" t="s">
        <v>49</v>
      </c>
      <c r="D38" s="37">
        <v>10000000</v>
      </c>
    </row>
    <row r="39" spans="1:4" ht="21" customHeight="1" x14ac:dyDescent="0.25">
      <c r="A39" s="35">
        <v>29</v>
      </c>
      <c r="B39" s="35">
        <v>14700100100</v>
      </c>
      <c r="C39" s="36" t="s">
        <v>50</v>
      </c>
      <c r="D39" s="37">
        <v>15000000</v>
      </c>
    </row>
    <row r="40" spans="1:4" ht="21" customHeight="1" x14ac:dyDescent="0.25">
      <c r="A40" s="35">
        <v>30</v>
      </c>
      <c r="B40" s="35">
        <v>14800100100</v>
      </c>
      <c r="C40" s="36" t="s">
        <v>51</v>
      </c>
      <c r="D40" s="37">
        <v>10000000</v>
      </c>
    </row>
    <row r="41" spans="1:4" ht="21" customHeight="1" x14ac:dyDescent="0.25">
      <c r="A41" s="35">
        <v>31</v>
      </c>
      <c r="B41" s="35">
        <v>21500100100</v>
      </c>
      <c r="C41" s="36" t="s">
        <v>53</v>
      </c>
      <c r="D41" s="37">
        <v>439000000</v>
      </c>
    </row>
    <row r="42" spans="1:4" ht="21" customHeight="1" x14ac:dyDescent="0.25">
      <c r="A42" s="35">
        <v>32</v>
      </c>
      <c r="B42" s="35">
        <v>21510200100</v>
      </c>
      <c r="C42" s="36" t="s">
        <v>55</v>
      </c>
      <c r="D42" s="37">
        <v>109840000</v>
      </c>
    </row>
    <row r="43" spans="1:4" ht="21" customHeight="1" x14ac:dyDescent="0.25">
      <c r="A43" s="35">
        <v>33</v>
      </c>
      <c r="B43" s="35">
        <v>21511000100</v>
      </c>
      <c r="C43" s="36" t="s">
        <v>56</v>
      </c>
      <c r="D43" s="37">
        <v>210000000</v>
      </c>
    </row>
    <row r="44" spans="1:4" ht="21" customHeight="1" x14ac:dyDescent="0.25">
      <c r="A44" s="35">
        <v>34</v>
      </c>
      <c r="B44" s="35">
        <v>21511500100</v>
      </c>
      <c r="C44" s="36" t="s">
        <v>57</v>
      </c>
      <c r="D44" s="37">
        <v>10000000</v>
      </c>
    </row>
    <row r="45" spans="1:4" ht="21" customHeight="1" x14ac:dyDescent="0.25">
      <c r="A45" s="35">
        <v>35</v>
      </c>
      <c r="B45" s="35">
        <v>21511600100</v>
      </c>
      <c r="C45" s="36" t="s">
        <v>58</v>
      </c>
      <c r="D45" s="37">
        <v>450000000</v>
      </c>
    </row>
    <row r="46" spans="1:4" ht="21" customHeight="1" x14ac:dyDescent="0.25">
      <c r="A46" s="35">
        <v>36</v>
      </c>
      <c r="B46" s="35">
        <v>22000100100</v>
      </c>
      <c r="C46" s="36" t="s">
        <v>59</v>
      </c>
      <c r="D46" s="37">
        <v>1264000000</v>
      </c>
    </row>
    <row r="47" spans="1:4" ht="21" customHeight="1" x14ac:dyDescent="0.25">
      <c r="A47" s="35">
        <v>37</v>
      </c>
      <c r="B47" s="35">
        <v>22000200100</v>
      </c>
      <c r="C47" s="36" t="s">
        <v>61</v>
      </c>
      <c r="D47" s="37">
        <v>12555000000</v>
      </c>
    </row>
    <row r="48" spans="1:4" s="1" customFormat="1" ht="21" customHeight="1" x14ac:dyDescent="0.25">
      <c r="A48" s="35"/>
      <c r="B48" s="35"/>
      <c r="C48" s="38" t="s">
        <v>153</v>
      </c>
      <c r="D48" s="39">
        <f>SUM(D27:D47)</f>
        <v>17846290000</v>
      </c>
    </row>
    <row r="49" spans="1:4" s="1" customFormat="1" ht="21" customHeight="1" x14ac:dyDescent="0.25">
      <c r="A49" s="33"/>
      <c r="B49" s="33"/>
      <c r="C49" s="33" t="s">
        <v>163</v>
      </c>
      <c r="D49" s="34"/>
    </row>
    <row r="50" spans="1:4" s="1" customFormat="1" ht="21" customHeight="1" x14ac:dyDescent="0.25">
      <c r="A50" s="35"/>
      <c r="B50" s="35"/>
      <c r="C50" s="38" t="s">
        <v>154</v>
      </c>
      <c r="D50" s="39">
        <f>D48</f>
        <v>17846290000</v>
      </c>
    </row>
    <row r="51" spans="1:4" ht="21" customHeight="1" x14ac:dyDescent="0.25">
      <c r="A51" s="35">
        <v>38</v>
      </c>
      <c r="B51" s="35">
        <v>22000700100</v>
      </c>
      <c r="C51" s="36" t="s">
        <v>62</v>
      </c>
      <c r="D51" s="37">
        <v>400000000</v>
      </c>
    </row>
    <row r="52" spans="1:4" ht="21" customHeight="1" x14ac:dyDescent="0.25">
      <c r="A52" s="35">
        <v>39</v>
      </c>
      <c r="B52" s="35">
        <v>22000800100</v>
      </c>
      <c r="C52" s="36" t="s">
        <v>63</v>
      </c>
      <c r="D52" s="37">
        <v>120000000</v>
      </c>
    </row>
    <row r="53" spans="1:4" ht="21" customHeight="1" x14ac:dyDescent="0.25">
      <c r="A53" s="35">
        <v>40</v>
      </c>
      <c r="B53" s="35">
        <v>22200100100</v>
      </c>
      <c r="C53" s="36" t="s">
        <v>64</v>
      </c>
      <c r="D53" s="37">
        <v>2440000000</v>
      </c>
    </row>
    <row r="54" spans="1:4" ht="21" customHeight="1" x14ac:dyDescent="0.25">
      <c r="A54" s="35">
        <v>41</v>
      </c>
      <c r="B54" s="35">
        <v>22205100100</v>
      </c>
      <c r="C54" s="36" t="s">
        <v>66</v>
      </c>
      <c r="D54" s="37">
        <v>100000000</v>
      </c>
    </row>
    <row r="55" spans="1:4" ht="21" customHeight="1" x14ac:dyDescent="0.25">
      <c r="A55" s="35">
        <v>42</v>
      </c>
      <c r="B55" s="35">
        <v>22700100100</v>
      </c>
      <c r="C55" s="36" t="s">
        <v>68</v>
      </c>
      <c r="D55" s="37">
        <v>50000000</v>
      </c>
    </row>
    <row r="56" spans="1:4" ht="21" customHeight="1" x14ac:dyDescent="0.25">
      <c r="A56" s="35">
        <v>43</v>
      </c>
      <c r="B56" s="35">
        <v>22800700100</v>
      </c>
      <c r="C56" s="36" t="s">
        <v>69</v>
      </c>
      <c r="D56" s="37">
        <v>150000000</v>
      </c>
    </row>
    <row r="57" spans="1:4" ht="21" customHeight="1" x14ac:dyDescent="0.25">
      <c r="A57" s="35">
        <v>44</v>
      </c>
      <c r="B57" s="35">
        <v>22900100100</v>
      </c>
      <c r="C57" s="36" t="s">
        <v>70</v>
      </c>
      <c r="D57" s="37">
        <v>536000000</v>
      </c>
    </row>
    <row r="58" spans="1:4" ht="21" customHeight="1" x14ac:dyDescent="0.25">
      <c r="A58" s="35">
        <v>45</v>
      </c>
      <c r="B58" s="35">
        <v>23100300100</v>
      </c>
      <c r="C58" s="36" t="s">
        <v>72</v>
      </c>
      <c r="D58" s="37">
        <v>170000000</v>
      </c>
    </row>
    <row r="59" spans="1:4" ht="21" customHeight="1" x14ac:dyDescent="0.25">
      <c r="A59" s="35">
        <v>46</v>
      </c>
      <c r="B59" s="35">
        <v>23305100100</v>
      </c>
      <c r="C59" s="36" t="s">
        <v>74</v>
      </c>
      <c r="D59" s="37">
        <v>350000000</v>
      </c>
    </row>
    <row r="60" spans="1:4" ht="21" customHeight="1" x14ac:dyDescent="0.25">
      <c r="A60" s="35">
        <v>47</v>
      </c>
      <c r="B60" s="35">
        <v>23400100100</v>
      </c>
      <c r="C60" s="36" t="s">
        <v>75</v>
      </c>
      <c r="D60" s="37">
        <v>6671330000</v>
      </c>
    </row>
    <row r="61" spans="1:4" ht="30.75" customHeight="1" x14ac:dyDescent="0.25">
      <c r="A61" s="35">
        <v>48</v>
      </c>
      <c r="B61" s="35">
        <v>23400400100</v>
      </c>
      <c r="C61" s="36" t="s">
        <v>76</v>
      </c>
      <c r="D61" s="37">
        <v>300000000</v>
      </c>
    </row>
    <row r="62" spans="1:4" ht="21" customHeight="1" x14ac:dyDescent="0.25">
      <c r="A62" s="35">
        <v>49</v>
      </c>
      <c r="B62" s="35">
        <v>23400500100</v>
      </c>
      <c r="C62" s="36" t="s">
        <v>320</v>
      </c>
      <c r="D62" s="37">
        <v>800000000</v>
      </c>
    </row>
    <row r="63" spans="1:4" ht="21" customHeight="1" x14ac:dyDescent="0.25">
      <c r="A63" s="35">
        <v>50</v>
      </c>
      <c r="B63" s="35">
        <v>23405600100</v>
      </c>
      <c r="C63" s="36" t="s">
        <v>77</v>
      </c>
      <c r="D63" s="37">
        <v>20000000</v>
      </c>
    </row>
    <row r="64" spans="1:4" ht="21" customHeight="1" x14ac:dyDescent="0.25">
      <c r="A64" s="35">
        <v>51</v>
      </c>
      <c r="B64" s="35">
        <v>23600100100</v>
      </c>
      <c r="C64" s="36" t="s">
        <v>78</v>
      </c>
      <c r="D64" s="37">
        <v>200000000</v>
      </c>
    </row>
    <row r="65" spans="1:4" ht="21" customHeight="1" x14ac:dyDescent="0.25">
      <c r="A65" s="35">
        <v>52</v>
      </c>
      <c r="B65" s="35">
        <v>23800100100</v>
      </c>
      <c r="C65" s="36" t="s">
        <v>79</v>
      </c>
      <c r="D65" s="37">
        <v>101000000</v>
      </c>
    </row>
    <row r="66" spans="1:4" ht="21" customHeight="1" x14ac:dyDescent="0.25">
      <c r="A66" s="35">
        <v>53</v>
      </c>
      <c r="B66" s="35">
        <v>23800100400</v>
      </c>
      <c r="C66" s="36" t="s">
        <v>82</v>
      </c>
      <c r="D66" s="37">
        <v>58830000</v>
      </c>
    </row>
    <row r="67" spans="1:4" ht="21" customHeight="1" x14ac:dyDescent="0.25">
      <c r="A67" s="35">
        <v>54</v>
      </c>
      <c r="B67" s="35">
        <v>23800400100</v>
      </c>
      <c r="C67" s="36" t="s">
        <v>83</v>
      </c>
      <c r="D67" s="37">
        <v>60000000</v>
      </c>
    </row>
    <row r="68" spans="1:4" ht="21" customHeight="1" x14ac:dyDescent="0.25">
      <c r="A68" s="35">
        <v>55</v>
      </c>
      <c r="B68" s="35">
        <v>25210200100</v>
      </c>
      <c r="C68" s="36" t="s">
        <v>84</v>
      </c>
      <c r="D68" s="37">
        <v>500000000</v>
      </c>
    </row>
    <row r="69" spans="1:4" ht="21" customHeight="1" x14ac:dyDescent="0.25">
      <c r="A69" s="40">
        <v>56</v>
      </c>
      <c r="B69" s="40">
        <v>25210300100</v>
      </c>
      <c r="C69" s="42" t="s">
        <v>172</v>
      </c>
      <c r="D69" s="43">
        <v>97000000</v>
      </c>
    </row>
    <row r="70" spans="1:4" s="1" customFormat="1" ht="21" customHeight="1" x14ac:dyDescent="0.25">
      <c r="A70" s="35"/>
      <c r="B70" s="35"/>
      <c r="C70" s="38" t="s">
        <v>153</v>
      </c>
      <c r="D70" s="39">
        <f>SUM(D50:D69)</f>
        <v>30970450000</v>
      </c>
    </row>
    <row r="71" spans="1:4" s="1" customFormat="1" ht="21" customHeight="1" x14ac:dyDescent="0.25">
      <c r="A71" s="33"/>
      <c r="B71" s="33"/>
      <c r="C71" s="33" t="s">
        <v>164</v>
      </c>
      <c r="D71" s="34"/>
    </row>
    <row r="72" spans="1:4" s="1" customFormat="1" ht="21" customHeight="1" x14ac:dyDescent="0.25">
      <c r="A72" s="35"/>
      <c r="B72" s="35"/>
      <c r="C72" s="38" t="s">
        <v>154</v>
      </c>
      <c r="D72" s="39">
        <f>D70</f>
        <v>30970450000</v>
      </c>
    </row>
    <row r="73" spans="1:4" ht="21" customHeight="1" x14ac:dyDescent="0.25">
      <c r="A73" s="35">
        <v>57</v>
      </c>
      <c r="B73" s="35">
        <v>25300100100</v>
      </c>
      <c r="C73" s="36" t="s">
        <v>85</v>
      </c>
      <c r="D73" s="37">
        <v>2200000000</v>
      </c>
    </row>
    <row r="74" spans="1:4" ht="21" customHeight="1" x14ac:dyDescent="0.25">
      <c r="A74" s="35">
        <v>58</v>
      </c>
      <c r="B74" s="35">
        <v>25305300100</v>
      </c>
      <c r="C74" s="36" t="s">
        <v>86</v>
      </c>
      <c r="D74" s="37">
        <v>150000000</v>
      </c>
    </row>
    <row r="75" spans="1:4" ht="21" customHeight="1" x14ac:dyDescent="0.25">
      <c r="A75" s="35">
        <v>59</v>
      </c>
      <c r="B75" s="35">
        <v>25305700100</v>
      </c>
      <c r="C75" s="36" t="s">
        <v>87</v>
      </c>
      <c r="D75" s="37">
        <v>102000000</v>
      </c>
    </row>
    <row r="76" spans="1:4" ht="21" customHeight="1" x14ac:dyDescent="0.25">
      <c r="A76" s="35">
        <v>60</v>
      </c>
      <c r="B76" s="35">
        <v>26200100100</v>
      </c>
      <c r="C76" s="36" t="s">
        <v>88</v>
      </c>
      <c r="D76" s="37">
        <v>670000000</v>
      </c>
    </row>
    <row r="77" spans="1:4" ht="21" customHeight="1" x14ac:dyDescent="0.25">
      <c r="A77" s="35">
        <v>61</v>
      </c>
      <c r="B77" s="35">
        <v>31800100100</v>
      </c>
      <c r="C77" s="36" t="s">
        <v>89</v>
      </c>
      <c r="D77" s="37">
        <v>50000000</v>
      </c>
    </row>
    <row r="78" spans="1:4" ht="21" customHeight="1" x14ac:dyDescent="0.25">
      <c r="A78" s="35">
        <v>62</v>
      </c>
      <c r="B78" s="35">
        <v>31801100100</v>
      </c>
      <c r="C78" s="36" t="s">
        <v>90</v>
      </c>
      <c r="D78" s="37">
        <v>5000000</v>
      </c>
    </row>
    <row r="79" spans="1:4" ht="21" customHeight="1" x14ac:dyDescent="0.25">
      <c r="A79" s="35">
        <v>63</v>
      </c>
      <c r="B79" s="35">
        <v>32600100100</v>
      </c>
      <c r="C79" s="36" t="s">
        <v>92</v>
      </c>
      <c r="D79" s="37">
        <v>272500000</v>
      </c>
    </row>
    <row r="80" spans="1:4" ht="21" customHeight="1" x14ac:dyDescent="0.25">
      <c r="A80" s="35">
        <v>64</v>
      </c>
      <c r="B80" s="35">
        <v>32605200100</v>
      </c>
      <c r="C80" s="36" t="s">
        <v>95</v>
      </c>
      <c r="D80" s="37">
        <v>30500000</v>
      </c>
    </row>
    <row r="81" spans="1:4" ht="21" customHeight="1" x14ac:dyDescent="0.25">
      <c r="A81" s="35">
        <v>65</v>
      </c>
      <c r="B81" s="35">
        <v>45100200100</v>
      </c>
      <c r="C81" s="36" t="s">
        <v>142</v>
      </c>
      <c r="D81" s="37">
        <v>7680000000</v>
      </c>
    </row>
    <row r="82" spans="1:4" ht="21" customHeight="1" x14ac:dyDescent="0.25">
      <c r="A82" s="35">
        <v>66</v>
      </c>
      <c r="B82" s="35">
        <v>51300100100</v>
      </c>
      <c r="C82" s="36" t="s">
        <v>98</v>
      </c>
      <c r="D82" s="37">
        <v>80000000</v>
      </c>
    </row>
    <row r="83" spans="1:4" ht="21" customHeight="1" x14ac:dyDescent="0.25">
      <c r="A83" s="35">
        <v>67</v>
      </c>
      <c r="B83" s="35">
        <v>51300100200</v>
      </c>
      <c r="C83" s="36" t="s">
        <v>99</v>
      </c>
      <c r="D83" s="37">
        <v>50000000</v>
      </c>
    </row>
    <row r="84" spans="1:4" ht="21" customHeight="1" x14ac:dyDescent="0.25">
      <c r="A84" s="35">
        <v>68</v>
      </c>
      <c r="B84" s="35">
        <v>51400100100</v>
      </c>
      <c r="C84" s="36" t="s">
        <v>101</v>
      </c>
      <c r="D84" s="37">
        <v>44600000</v>
      </c>
    </row>
    <row r="85" spans="1:4" ht="21" customHeight="1" x14ac:dyDescent="0.25">
      <c r="A85" s="35">
        <v>69</v>
      </c>
      <c r="B85" s="35">
        <v>51400100200</v>
      </c>
      <c r="C85" s="36" t="s">
        <v>102</v>
      </c>
      <c r="D85" s="37">
        <v>5000000</v>
      </c>
    </row>
    <row r="86" spans="1:4" ht="21" customHeight="1" x14ac:dyDescent="0.25">
      <c r="A86" s="35">
        <v>70</v>
      </c>
      <c r="B86" s="35">
        <v>51700101100</v>
      </c>
      <c r="C86" s="36" t="s">
        <v>105</v>
      </c>
      <c r="D86" s="37">
        <v>1297000000</v>
      </c>
    </row>
    <row r="87" spans="1:4" ht="32.25" customHeight="1" x14ac:dyDescent="0.25">
      <c r="A87" s="35">
        <v>71</v>
      </c>
      <c r="B87" s="35">
        <v>51700300100</v>
      </c>
      <c r="C87" s="36" t="s">
        <v>173</v>
      </c>
      <c r="D87" s="37">
        <v>1385000000</v>
      </c>
    </row>
    <row r="88" spans="1:4" ht="21" customHeight="1" x14ac:dyDescent="0.25">
      <c r="A88" s="35">
        <v>72</v>
      </c>
      <c r="B88" s="35">
        <v>51700800100</v>
      </c>
      <c r="C88" s="36" t="s">
        <v>107</v>
      </c>
      <c r="D88" s="37">
        <v>50000000</v>
      </c>
    </row>
    <row r="89" spans="1:4" ht="21" customHeight="1" x14ac:dyDescent="0.25">
      <c r="A89" s="35">
        <v>73</v>
      </c>
      <c r="B89" s="35">
        <v>51701800100</v>
      </c>
      <c r="C89" s="36" t="s">
        <v>143</v>
      </c>
      <c r="D89" s="37">
        <v>50000000</v>
      </c>
    </row>
    <row r="90" spans="1:4" ht="21" customHeight="1" x14ac:dyDescent="0.25">
      <c r="A90" s="35">
        <v>74</v>
      </c>
      <c r="B90" s="35">
        <v>51702100100</v>
      </c>
      <c r="C90" s="36" t="s">
        <v>144</v>
      </c>
      <c r="D90" s="37">
        <v>500000000</v>
      </c>
    </row>
    <row r="91" spans="1:4" ht="21" customHeight="1" x14ac:dyDescent="0.25">
      <c r="A91" s="35">
        <v>75</v>
      </c>
      <c r="B91" s="35">
        <v>51702100200</v>
      </c>
      <c r="C91" s="36" t="s">
        <v>145</v>
      </c>
      <c r="D91" s="37">
        <v>100000000</v>
      </c>
    </row>
    <row r="92" spans="1:4" s="1" customFormat="1" ht="21" customHeight="1" x14ac:dyDescent="0.25">
      <c r="A92" s="35"/>
      <c r="B92" s="35"/>
      <c r="C92" s="38" t="s">
        <v>153</v>
      </c>
      <c r="D92" s="39">
        <f>SUM(D72:D91)</f>
        <v>45692050000</v>
      </c>
    </row>
    <row r="93" spans="1:4" s="1" customFormat="1" ht="21" customHeight="1" x14ac:dyDescent="0.25">
      <c r="A93" s="33"/>
      <c r="B93" s="33"/>
      <c r="C93" s="33" t="s">
        <v>165</v>
      </c>
      <c r="D93" s="34"/>
    </row>
    <row r="94" spans="1:4" s="1" customFormat="1" ht="21" customHeight="1" x14ac:dyDescent="0.25">
      <c r="A94" s="35"/>
      <c r="B94" s="35"/>
      <c r="C94" s="38" t="s">
        <v>154</v>
      </c>
      <c r="D94" s="39">
        <f>D92</f>
        <v>45692050000</v>
      </c>
    </row>
    <row r="95" spans="1:4" ht="21" customHeight="1" x14ac:dyDescent="0.25">
      <c r="A95" s="35">
        <v>76</v>
      </c>
      <c r="B95" s="35">
        <v>51702100300</v>
      </c>
      <c r="C95" s="36" t="s">
        <v>326</v>
      </c>
      <c r="D95" s="37">
        <v>1000000000</v>
      </c>
    </row>
    <row r="96" spans="1:4" ht="21" customHeight="1" x14ac:dyDescent="0.25">
      <c r="A96" s="35">
        <v>77</v>
      </c>
      <c r="B96" s="35">
        <v>51703000100</v>
      </c>
      <c r="C96" s="36" t="s">
        <v>108</v>
      </c>
      <c r="D96" s="37">
        <v>58000000</v>
      </c>
    </row>
    <row r="97" spans="1:4" ht="21" customHeight="1" x14ac:dyDescent="0.25">
      <c r="A97" s="35">
        <v>78</v>
      </c>
      <c r="B97" s="35">
        <v>51705400100</v>
      </c>
      <c r="C97" s="36" t="s">
        <v>110</v>
      </c>
      <c r="D97" s="37">
        <v>20000000</v>
      </c>
    </row>
    <row r="98" spans="1:4" ht="21" customHeight="1" x14ac:dyDescent="0.25">
      <c r="A98" s="35">
        <v>79</v>
      </c>
      <c r="B98" s="35">
        <v>51705400600</v>
      </c>
      <c r="C98" s="36" t="s">
        <v>115</v>
      </c>
      <c r="D98" s="37">
        <v>15000000</v>
      </c>
    </row>
    <row r="99" spans="1:4" ht="21" customHeight="1" x14ac:dyDescent="0.25">
      <c r="A99" s="35">
        <v>80</v>
      </c>
      <c r="B99" s="35">
        <v>51705600100</v>
      </c>
      <c r="C99" s="36" t="s">
        <v>120</v>
      </c>
      <c r="D99" s="37">
        <v>10000000</v>
      </c>
    </row>
    <row r="100" spans="1:4" ht="21" customHeight="1" x14ac:dyDescent="0.25">
      <c r="A100" s="35">
        <v>81</v>
      </c>
      <c r="B100" s="35">
        <v>51800100100</v>
      </c>
      <c r="C100" s="36" t="s">
        <v>121</v>
      </c>
      <c r="D100" s="37">
        <v>50000000</v>
      </c>
    </row>
    <row r="101" spans="1:4" ht="21" customHeight="1" x14ac:dyDescent="0.25">
      <c r="A101" s="35">
        <v>82</v>
      </c>
      <c r="B101" s="35">
        <v>52100100100</v>
      </c>
      <c r="C101" s="36" t="s">
        <v>122</v>
      </c>
      <c r="D101" s="37">
        <v>2860000000</v>
      </c>
    </row>
    <row r="102" spans="1:4" ht="31.5" customHeight="1" x14ac:dyDescent="0.25">
      <c r="A102" s="35">
        <v>83</v>
      </c>
      <c r="B102" s="35">
        <v>52100300100</v>
      </c>
      <c r="C102" s="36" t="s">
        <v>123</v>
      </c>
      <c r="D102" s="37">
        <v>200000000</v>
      </c>
    </row>
    <row r="103" spans="1:4" ht="21" customHeight="1" x14ac:dyDescent="0.25">
      <c r="A103" s="35">
        <v>84</v>
      </c>
      <c r="B103" s="35">
        <v>52110200100</v>
      </c>
      <c r="C103" s="36" t="s">
        <v>124</v>
      </c>
      <c r="D103" s="37">
        <v>25000000</v>
      </c>
    </row>
    <row r="104" spans="1:4" ht="21" customHeight="1" x14ac:dyDescent="0.25">
      <c r="A104" s="35">
        <v>85</v>
      </c>
      <c r="B104" s="35">
        <v>52110400100</v>
      </c>
      <c r="C104" s="36" t="s">
        <v>126</v>
      </c>
      <c r="D104" s="37">
        <v>110000000</v>
      </c>
    </row>
    <row r="105" spans="1:4" ht="21" customHeight="1" x14ac:dyDescent="0.25">
      <c r="A105" s="35">
        <v>86</v>
      </c>
      <c r="B105" s="35">
        <v>52110400200</v>
      </c>
      <c r="C105" s="36" t="s">
        <v>127</v>
      </c>
      <c r="D105" s="37">
        <v>10000000</v>
      </c>
    </row>
    <row r="106" spans="1:4" ht="21" customHeight="1" x14ac:dyDescent="0.25">
      <c r="A106" s="35">
        <v>87</v>
      </c>
      <c r="B106" s="35">
        <v>52110600100</v>
      </c>
      <c r="C106" s="36" t="s">
        <v>128</v>
      </c>
      <c r="D106" s="37">
        <v>10000000</v>
      </c>
    </row>
    <row r="107" spans="1:4" ht="21" customHeight="1" x14ac:dyDescent="0.25">
      <c r="A107" s="35">
        <v>88</v>
      </c>
      <c r="B107" s="35">
        <v>52111500100</v>
      </c>
      <c r="C107" s="36" t="s">
        <v>129</v>
      </c>
      <c r="D107" s="37">
        <v>300000000</v>
      </c>
    </row>
    <row r="108" spans="1:4" ht="21" customHeight="1" x14ac:dyDescent="0.25">
      <c r="A108" s="35">
        <v>89</v>
      </c>
      <c r="B108" s="35">
        <v>52111600100</v>
      </c>
      <c r="C108" s="36" t="s">
        <v>130</v>
      </c>
      <c r="D108" s="37">
        <v>10000000</v>
      </c>
    </row>
    <row r="109" spans="1:4" ht="21" customHeight="1" x14ac:dyDescent="0.25">
      <c r="A109" s="35">
        <v>90</v>
      </c>
      <c r="B109" s="35">
        <v>53500100100</v>
      </c>
      <c r="C109" s="36" t="s">
        <v>131</v>
      </c>
      <c r="D109" s="37">
        <v>2292000000</v>
      </c>
    </row>
    <row r="110" spans="1:4" ht="21" customHeight="1" x14ac:dyDescent="0.25">
      <c r="A110" s="35">
        <v>91</v>
      </c>
      <c r="B110" s="35">
        <v>53505300100</v>
      </c>
      <c r="C110" s="36" t="s">
        <v>132</v>
      </c>
      <c r="D110" s="37">
        <v>180000000</v>
      </c>
    </row>
    <row r="111" spans="1:4" ht="21" customHeight="1" x14ac:dyDescent="0.25">
      <c r="A111" s="35">
        <v>92</v>
      </c>
      <c r="B111" s="35">
        <v>53905100100</v>
      </c>
      <c r="C111" s="36" t="s">
        <v>133</v>
      </c>
      <c r="D111" s="37">
        <v>200000000</v>
      </c>
    </row>
    <row r="112" spans="1:4" ht="21" customHeight="1" x14ac:dyDescent="0.25">
      <c r="A112" s="35">
        <v>93</v>
      </c>
      <c r="B112" s="35">
        <v>55100100200</v>
      </c>
      <c r="C112" s="36" t="s">
        <v>135</v>
      </c>
      <c r="D112" s="37">
        <v>5000000</v>
      </c>
    </row>
    <row r="113" spans="1:4" ht="21" customHeight="1" x14ac:dyDescent="0.25">
      <c r="A113" s="35">
        <v>94</v>
      </c>
      <c r="B113" s="35">
        <v>55200100100</v>
      </c>
      <c r="C113" s="36" t="s">
        <v>136</v>
      </c>
      <c r="D113" s="37">
        <v>1100000000</v>
      </c>
    </row>
    <row r="114" spans="1:4" ht="21" customHeight="1" x14ac:dyDescent="0.25">
      <c r="A114" s="35">
        <v>95</v>
      </c>
      <c r="B114" s="35">
        <v>55200200100</v>
      </c>
      <c r="C114" s="36" t="s">
        <v>137</v>
      </c>
      <c r="D114" s="37">
        <v>150000000</v>
      </c>
    </row>
    <row r="115" spans="1:4" ht="21" customHeight="1" x14ac:dyDescent="0.25">
      <c r="A115" s="49" t="s">
        <v>138</v>
      </c>
      <c r="B115" s="49"/>
      <c r="C115" s="49"/>
      <c r="D115" s="41">
        <f>SUM(D94:D114)</f>
        <v>54297050000</v>
      </c>
    </row>
    <row r="116" spans="1:4" ht="15.75" x14ac:dyDescent="0.25">
      <c r="C116" s="33" t="s">
        <v>166</v>
      </c>
    </row>
  </sheetData>
  <mergeCells count="5">
    <mergeCell ref="A115:C115"/>
    <mergeCell ref="A1:D1"/>
    <mergeCell ref="A2:D2"/>
    <mergeCell ref="A3:D3"/>
    <mergeCell ref="A4:D4"/>
  </mergeCells>
  <pageMargins left="0.7" right="0.2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9"/>
  <sheetViews>
    <sheetView workbookViewId="0">
      <selection activeCell="H19" sqref="H19"/>
    </sheetView>
  </sheetViews>
  <sheetFormatPr defaultRowHeight="15" x14ac:dyDescent="0.25"/>
  <cols>
    <col min="1" max="1" width="4.28515625" style="1" customWidth="1"/>
    <col min="2" max="2" width="11" style="157" customWidth="1"/>
    <col min="3" max="3" width="44.140625" style="158" customWidth="1"/>
    <col min="4" max="4" width="18.28515625" style="1" customWidth="1"/>
    <col min="5" max="5" width="17.85546875" style="1" customWidth="1"/>
    <col min="6" max="6" width="17.7109375" style="1" customWidth="1"/>
    <col min="7" max="16384" width="9.140625" style="1"/>
  </cols>
  <sheetData>
    <row r="1" spans="1:6" x14ac:dyDescent="0.25">
      <c r="A1" s="94" t="s">
        <v>5</v>
      </c>
      <c r="B1" s="94"/>
      <c r="C1" s="94"/>
      <c r="D1" s="94"/>
      <c r="E1" s="94"/>
      <c r="F1" s="94"/>
    </row>
    <row r="2" spans="1:6" x14ac:dyDescent="0.25">
      <c r="A2" s="94" t="s">
        <v>342</v>
      </c>
      <c r="B2" s="94"/>
      <c r="C2" s="94"/>
      <c r="D2" s="94"/>
      <c r="E2" s="94"/>
      <c r="F2" s="94"/>
    </row>
    <row r="3" spans="1:6" x14ac:dyDescent="0.25">
      <c r="A3" s="94" t="s">
        <v>5</v>
      </c>
      <c r="B3" s="94"/>
      <c r="C3" s="94"/>
      <c r="D3" s="94"/>
      <c r="E3" s="94"/>
      <c r="F3" s="94"/>
    </row>
    <row r="4" spans="1:6" x14ac:dyDescent="0.25">
      <c r="A4" s="95"/>
      <c r="B4" s="95"/>
      <c r="C4" s="95"/>
      <c r="D4" s="95"/>
      <c r="E4" s="95"/>
      <c r="F4" s="95"/>
    </row>
    <row r="5" spans="1:6" x14ac:dyDescent="0.25">
      <c r="A5" s="96" t="s">
        <v>343</v>
      </c>
      <c r="B5" s="96"/>
      <c r="C5" s="96"/>
      <c r="D5" s="96"/>
      <c r="E5" s="96"/>
      <c r="F5" s="97"/>
    </row>
    <row r="6" spans="1:6" x14ac:dyDescent="0.25">
      <c r="A6" s="97"/>
      <c r="B6" s="95"/>
      <c r="C6" s="97"/>
      <c r="D6" s="97"/>
      <c r="E6" s="97"/>
      <c r="F6" s="97"/>
    </row>
    <row r="7" spans="1:6" x14ac:dyDescent="0.25">
      <c r="A7" s="98" t="s">
        <v>344</v>
      </c>
      <c r="B7" s="98"/>
      <c r="C7" s="98"/>
      <c r="D7" s="97"/>
      <c r="E7" s="97"/>
      <c r="F7" s="97"/>
    </row>
    <row r="8" spans="1:6" ht="24.75" x14ac:dyDescent="0.25">
      <c r="A8" s="99" t="s">
        <v>0</v>
      </c>
      <c r="B8" s="100" t="s">
        <v>345</v>
      </c>
      <c r="C8" s="100" t="s">
        <v>346</v>
      </c>
      <c r="D8" s="101" t="s">
        <v>347</v>
      </c>
      <c r="E8" s="100" t="s">
        <v>348</v>
      </c>
      <c r="F8" s="100" t="s">
        <v>349</v>
      </c>
    </row>
    <row r="9" spans="1:6" x14ac:dyDescent="0.25">
      <c r="A9" s="102">
        <v>1</v>
      </c>
      <c r="B9" s="102">
        <v>22090101</v>
      </c>
      <c r="C9" s="103" t="s">
        <v>350</v>
      </c>
      <c r="D9" s="104">
        <v>430000000</v>
      </c>
      <c r="E9" s="105">
        <v>48500000</v>
      </c>
      <c r="F9" s="106">
        <f t="shared" ref="F9:F21" si="0">D9+E9</f>
        <v>478500000</v>
      </c>
    </row>
    <row r="10" spans="1:6" x14ac:dyDescent="0.25">
      <c r="A10" s="102">
        <v>2</v>
      </c>
      <c r="B10" s="102">
        <v>22090102</v>
      </c>
      <c r="C10" s="103" t="s">
        <v>351</v>
      </c>
      <c r="D10" s="104">
        <v>229000000</v>
      </c>
      <c r="E10" s="105">
        <v>41000000</v>
      </c>
      <c r="F10" s="106">
        <f t="shared" si="0"/>
        <v>270000000</v>
      </c>
    </row>
    <row r="11" spans="1:6" x14ac:dyDescent="0.25">
      <c r="A11" s="102">
        <v>3</v>
      </c>
      <c r="B11" s="102">
        <v>22090103</v>
      </c>
      <c r="C11" s="103" t="s">
        <v>352</v>
      </c>
      <c r="D11" s="104">
        <v>13000000</v>
      </c>
      <c r="E11" s="105">
        <v>0</v>
      </c>
      <c r="F11" s="106">
        <f t="shared" si="0"/>
        <v>13000000</v>
      </c>
    </row>
    <row r="12" spans="1:6" x14ac:dyDescent="0.25">
      <c r="A12" s="102">
        <v>4</v>
      </c>
      <c r="B12" s="102">
        <v>22090104</v>
      </c>
      <c r="C12" s="103" t="s">
        <v>353</v>
      </c>
      <c r="D12" s="104">
        <v>208000000</v>
      </c>
      <c r="E12" s="105">
        <v>0</v>
      </c>
      <c r="F12" s="106">
        <f t="shared" si="0"/>
        <v>208000000</v>
      </c>
    </row>
    <row r="13" spans="1:6" x14ac:dyDescent="0.25">
      <c r="A13" s="102">
        <v>5</v>
      </c>
      <c r="B13" s="102">
        <v>22090105</v>
      </c>
      <c r="C13" s="103" t="s">
        <v>354</v>
      </c>
      <c r="D13" s="104">
        <v>120000000</v>
      </c>
      <c r="E13" s="105">
        <v>0</v>
      </c>
      <c r="F13" s="106">
        <f t="shared" si="0"/>
        <v>120000000</v>
      </c>
    </row>
    <row r="14" spans="1:6" x14ac:dyDescent="0.25">
      <c r="A14" s="102">
        <v>6</v>
      </c>
      <c r="B14" s="102">
        <v>22090106</v>
      </c>
      <c r="C14" s="103" t="s">
        <v>355</v>
      </c>
      <c r="D14" s="104">
        <v>112000000</v>
      </c>
      <c r="E14" s="105">
        <v>55000000</v>
      </c>
      <c r="F14" s="106">
        <f t="shared" si="0"/>
        <v>167000000</v>
      </c>
    </row>
    <row r="15" spans="1:6" x14ac:dyDescent="0.25">
      <c r="A15" s="102">
        <v>7</v>
      </c>
      <c r="B15" s="102">
        <v>22090107</v>
      </c>
      <c r="C15" s="103" t="s">
        <v>356</v>
      </c>
      <c r="D15" s="107">
        <v>0</v>
      </c>
      <c r="E15" s="105">
        <v>47000000</v>
      </c>
      <c r="F15" s="106">
        <f t="shared" si="0"/>
        <v>47000000</v>
      </c>
    </row>
    <row r="16" spans="1:6" x14ac:dyDescent="0.25">
      <c r="A16" s="102">
        <v>8</v>
      </c>
      <c r="B16" s="102">
        <v>22090108</v>
      </c>
      <c r="C16" s="103" t="s">
        <v>357</v>
      </c>
      <c r="D16" s="104">
        <v>6000000</v>
      </c>
      <c r="E16" s="105">
        <v>0</v>
      </c>
      <c r="F16" s="106">
        <f t="shared" si="0"/>
        <v>6000000</v>
      </c>
    </row>
    <row r="17" spans="1:6" x14ac:dyDescent="0.25">
      <c r="A17" s="102">
        <v>9</v>
      </c>
      <c r="B17" s="102">
        <v>22090109</v>
      </c>
      <c r="C17" s="103" t="s">
        <v>358</v>
      </c>
      <c r="D17" s="107">
        <v>0</v>
      </c>
      <c r="E17" s="105">
        <v>0</v>
      </c>
      <c r="F17" s="106">
        <f t="shared" si="0"/>
        <v>0</v>
      </c>
    </row>
    <row r="18" spans="1:6" x14ac:dyDescent="0.25">
      <c r="A18" s="102">
        <v>10</v>
      </c>
      <c r="B18" s="102">
        <v>22090110</v>
      </c>
      <c r="C18" s="103" t="s">
        <v>359</v>
      </c>
      <c r="D18" s="104">
        <v>204000000</v>
      </c>
      <c r="E18" s="105">
        <v>90000000</v>
      </c>
      <c r="F18" s="106">
        <f t="shared" si="0"/>
        <v>294000000</v>
      </c>
    </row>
    <row r="19" spans="1:6" ht="24.75" x14ac:dyDescent="0.25">
      <c r="A19" s="102">
        <v>11</v>
      </c>
      <c r="B19" s="102">
        <v>22090111</v>
      </c>
      <c r="C19" s="108" t="s">
        <v>360</v>
      </c>
      <c r="D19" s="104">
        <v>10000000</v>
      </c>
      <c r="E19" s="105">
        <v>0</v>
      </c>
      <c r="F19" s="106">
        <f t="shared" si="0"/>
        <v>10000000</v>
      </c>
    </row>
    <row r="20" spans="1:6" ht="24.75" x14ac:dyDescent="0.25">
      <c r="A20" s="102">
        <v>12</v>
      </c>
      <c r="B20" s="102">
        <v>22090112</v>
      </c>
      <c r="C20" s="108" t="s">
        <v>361</v>
      </c>
      <c r="D20" s="107">
        <v>0</v>
      </c>
      <c r="E20" s="105">
        <v>0</v>
      </c>
      <c r="F20" s="106">
        <f t="shared" si="0"/>
        <v>0</v>
      </c>
    </row>
    <row r="21" spans="1:6" x14ac:dyDescent="0.25">
      <c r="A21" s="102">
        <v>13</v>
      </c>
      <c r="B21" s="102">
        <v>22090113</v>
      </c>
      <c r="C21" s="103" t="s">
        <v>362</v>
      </c>
      <c r="D21" s="107">
        <v>0</v>
      </c>
      <c r="E21" s="105">
        <v>0</v>
      </c>
      <c r="F21" s="106">
        <f t="shared" si="0"/>
        <v>0</v>
      </c>
    </row>
    <row r="22" spans="1:6" x14ac:dyDescent="0.25">
      <c r="A22" s="109"/>
      <c r="B22" s="110"/>
      <c r="C22" s="111" t="s">
        <v>6</v>
      </c>
      <c r="D22" s="112">
        <f>SUM(D9:D21)</f>
        <v>1332000000</v>
      </c>
      <c r="E22" s="113">
        <f>SUM(E9:E21)</f>
        <v>281500000</v>
      </c>
      <c r="F22" s="113">
        <f>SUM(F9:F21)</f>
        <v>1613500000</v>
      </c>
    </row>
    <row r="34" spans="1:6" x14ac:dyDescent="0.25">
      <c r="A34" s="94" t="s">
        <v>341</v>
      </c>
      <c r="B34" s="94"/>
      <c r="C34" s="94"/>
      <c r="D34" s="94"/>
      <c r="E34" s="94"/>
      <c r="F34" s="94"/>
    </row>
    <row r="35" spans="1:6" x14ac:dyDescent="0.25">
      <c r="A35" s="94" t="s">
        <v>342</v>
      </c>
      <c r="B35" s="94"/>
      <c r="C35" s="94"/>
      <c r="D35" s="94"/>
      <c r="E35" s="94"/>
      <c r="F35" s="94"/>
    </row>
    <row r="36" spans="1:6" x14ac:dyDescent="0.25">
      <c r="A36" s="94" t="s">
        <v>5</v>
      </c>
      <c r="B36" s="94"/>
      <c r="C36" s="94"/>
      <c r="D36" s="94"/>
      <c r="E36" s="94"/>
      <c r="F36" s="94"/>
    </row>
    <row r="37" spans="1:6" x14ac:dyDescent="0.25">
      <c r="A37" s="95"/>
      <c r="B37" s="95"/>
      <c r="C37" s="95"/>
      <c r="D37" s="95"/>
      <c r="E37" s="95"/>
      <c r="F37" s="95"/>
    </row>
    <row r="38" spans="1:6" x14ac:dyDescent="0.25">
      <c r="A38" s="96" t="s">
        <v>363</v>
      </c>
      <c r="B38" s="96"/>
      <c r="C38" s="96"/>
      <c r="D38" s="96"/>
      <c r="E38" s="96"/>
      <c r="F38" s="97"/>
    </row>
    <row r="39" spans="1:6" x14ac:dyDescent="0.25">
      <c r="A39" s="97"/>
      <c r="B39" s="95"/>
      <c r="C39" s="97"/>
      <c r="D39" s="97"/>
      <c r="E39" s="97"/>
      <c r="F39" s="97"/>
    </row>
    <row r="40" spans="1:6" x14ac:dyDescent="0.25">
      <c r="A40" s="98" t="s">
        <v>364</v>
      </c>
      <c r="B40" s="98"/>
      <c r="C40" s="98"/>
      <c r="D40" s="97"/>
      <c r="E40" s="97"/>
      <c r="F40" s="97"/>
    </row>
    <row r="41" spans="1:6" ht="24.75" x14ac:dyDescent="0.25">
      <c r="A41" s="99" t="s">
        <v>0</v>
      </c>
      <c r="B41" s="101" t="s">
        <v>345</v>
      </c>
      <c r="C41" s="101" t="s">
        <v>346</v>
      </c>
      <c r="D41" s="101" t="s">
        <v>347</v>
      </c>
      <c r="E41" s="100" t="s">
        <v>348</v>
      </c>
      <c r="F41" s="100" t="s">
        <v>349</v>
      </c>
    </row>
    <row r="42" spans="1:6" x14ac:dyDescent="0.25">
      <c r="A42" s="103">
        <v>1</v>
      </c>
      <c r="B42" s="114">
        <v>22090101</v>
      </c>
      <c r="C42" s="3" t="s">
        <v>365</v>
      </c>
      <c r="D42" s="104">
        <v>20000000</v>
      </c>
      <c r="E42" s="105"/>
      <c r="F42" s="106">
        <f>D42+E42</f>
        <v>20000000</v>
      </c>
    </row>
    <row r="43" spans="1:6" x14ac:dyDescent="0.25">
      <c r="A43" s="103">
        <v>2</v>
      </c>
      <c r="B43" s="114">
        <v>22090102</v>
      </c>
      <c r="C43" s="3" t="s">
        <v>366</v>
      </c>
      <c r="D43" s="104">
        <v>2000000</v>
      </c>
      <c r="E43" s="105">
        <v>500000</v>
      </c>
      <c r="F43" s="106">
        <f>D43+E43</f>
        <v>2500000</v>
      </c>
    </row>
    <row r="44" spans="1:6" x14ac:dyDescent="0.25">
      <c r="A44" s="103">
        <v>3</v>
      </c>
      <c r="B44" s="114">
        <v>22090103</v>
      </c>
      <c r="C44" s="3" t="s">
        <v>367</v>
      </c>
      <c r="D44" s="104">
        <v>15000000</v>
      </c>
      <c r="E44" s="105">
        <v>0</v>
      </c>
      <c r="F44" s="106">
        <f>D44+E44</f>
        <v>15000000</v>
      </c>
    </row>
    <row r="45" spans="1:6" x14ac:dyDescent="0.25">
      <c r="A45" s="103">
        <v>4</v>
      </c>
      <c r="B45" s="114">
        <v>22090104</v>
      </c>
      <c r="C45" s="3" t="s">
        <v>368</v>
      </c>
      <c r="D45" s="107">
        <v>0</v>
      </c>
      <c r="E45" s="105">
        <v>0</v>
      </c>
      <c r="F45" s="106">
        <f>D45+E45</f>
        <v>0</v>
      </c>
    </row>
    <row r="46" spans="1:6" ht="23.25" x14ac:dyDescent="0.25">
      <c r="A46" s="103">
        <v>5</v>
      </c>
      <c r="B46" s="114">
        <v>22090105</v>
      </c>
      <c r="C46" s="3" t="s">
        <v>369</v>
      </c>
      <c r="D46" s="104">
        <v>8000000</v>
      </c>
      <c r="E46" s="105">
        <v>0</v>
      </c>
      <c r="F46" s="106">
        <v>6500000</v>
      </c>
    </row>
    <row r="47" spans="1:6" x14ac:dyDescent="0.25">
      <c r="A47" s="103">
        <v>6</v>
      </c>
      <c r="B47" s="114">
        <v>22090106</v>
      </c>
      <c r="C47" s="3" t="s">
        <v>370</v>
      </c>
      <c r="D47" s="104">
        <v>5000000</v>
      </c>
      <c r="E47" s="105">
        <v>0</v>
      </c>
      <c r="F47" s="106">
        <f>D47+E47</f>
        <v>5000000</v>
      </c>
    </row>
    <row r="48" spans="1:6" x14ac:dyDescent="0.25">
      <c r="A48" s="103">
        <v>7</v>
      </c>
      <c r="B48" s="114">
        <v>22090107</v>
      </c>
      <c r="C48" s="3" t="s">
        <v>371</v>
      </c>
      <c r="D48" s="104">
        <v>4000000</v>
      </c>
      <c r="E48" s="105">
        <v>1000000</v>
      </c>
      <c r="F48" s="106">
        <f>D48+E48</f>
        <v>5000000</v>
      </c>
    </row>
    <row r="49" spans="1:6" x14ac:dyDescent="0.25">
      <c r="A49" s="103">
        <v>8</v>
      </c>
      <c r="B49" s="114">
        <v>22090108</v>
      </c>
      <c r="C49" s="3" t="s">
        <v>372</v>
      </c>
      <c r="D49" s="107">
        <v>0</v>
      </c>
      <c r="E49" s="105">
        <v>0</v>
      </c>
      <c r="F49" s="106">
        <f>D49+E49</f>
        <v>0</v>
      </c>
    </row>
    <row r="50" spans="1:6" x14ac:dyDescent="0.25">
      <c r="A50" s="109"/>
      <c r="B50" s="115"/>
      <c r="C50" s="116" t="s">
        <v>6</v>
      </c>
      <c r="D50" s="112">
        <f>SUM(D42:D49)</f>
        <v>54000000</v>
      </c>
      <c r="E50" s="113">
        <f>SUM(E42:E49)</f>
        <v>1500000</v>
      </c>
      <c r="F50" s="113">
        <f>SUM(F42:F49)</f>
        <v>54000000</v>
      </c>
    </row>
    <row r="67" spans="1:6" x14ac:dyDescent="0.25">
      <c r="A67" s="94" t="s">
        <v>341</v>
      </c>
      <c r="B67" s="94"/>
      <c r="C67" s="94"/>
      <c r="D67" s="94"/>
      <c r="E67" s="94"/>
      <c r="F67" s="94"/>
    </row>
    <row r="68" spans="1:6" x14ac:dyDescent="0.25">
      <c r="A68" s="94" t="s">
        <v>342</v>
      </c>
      <c r="B68" s="94"/>
      <c r="C68" s="94"/>
      <c r="D68" s="94"/>
      <c r="E68" s="94"/>
      <c r="F68" s="94"/>
    </row>
    <row r="69" spans="1:6" x14ac:dyDescent="0.25">
      <c r="A69" s="94" t="s">
        <v>5</v>
      </c>
      <c r="B69" s="94"/>
      <c r="C69" s="94"/>
      <c r="D69" s="94"/>
      <c r="E69" s="94"/>
      <c r="F69" s="94"/>
    </row>
    <row r="70" spans="1:6" x14ac:dyDescent="0.25">
      <c r="A70" s="95"/>
      <c r="B70" s="95"/>
      <c r="C70" s="95"/>
      <c r="D70" s="95"/>
      <c r="E70" s="95"/>
      <c r="F70" s="95"/>
    </row>
    <row r="71" spans="1:6" x14ac:dyDescent="0.25">
      <c r="A71" s="96" t="s">
        <v>373</v>
      </c>
      <c r="B71" s="96"/>
      <c r="C71" s="96"/>
      <c r="D71" s="96"/>
      <c r="E71" s="96"/>
      <c r="F71" s="97"/>
    </row>
    <row r="72" spans="1:6" x14ac:dyDescent="0.25">
      <c r="A72" s="97"/>
      <c r="B72" s="95"/>
      <c r="C72" s="97"/>
      <c r="D72" s="97"/>
      <c r="E72" s="97"/>
      <c r="F72" s="97"/>
    </row>
    <row r="73" spans="1:6" x14ac:dyDescent="0.25">
      <c r="A73" s="98" t="s">
        <v>374</v>
      </c>
      <c r="B73" s="98"/>
      <c r="C73" s="98"/>
      <c r="D73" s="97"/>
      <c r="E73" s="97"/>
      <c r="F73" s="97"/>
    </row>
    <row r="74" spans="1:6" ht="24.75" x14ac:dyDescent="0.25">
      <c r="A74" s="99" t="s">
        <v>0</v>
      </c>
      <c r="B74" s="101" t="s">
        <v>345</v>
      </c>
      <c r="C74" s="101" t="s">
        <v>346</v>
      </c>
      <c r="D74" s="101" t="s">
        <v>347</v>
      </c>
      <c r="E74" s="100" t="s">
        <v>348</v>
      </c>
      <c r="F74" s="100" t="s">
        <v>349</v>
      </c>
    </row>
    <row r="75" spans="1:6" x14ac:dyDescent="0.25">
      <c r="A75" s="103">
        <v>1</v>
      </c>
      <c r="B75" s="117">
        <v>22090101</v>
      </c>
      <c r="C75" s="118" t="s">
        <v>375</v>
      </c>
      <c r="D75" s="104">
        <v>100000000</v>
      </c>
      <c r="E75" s="105">
        <v>0</v>
      </c>
      <c r="F75" s="106">
        <f t="shared" ref="F75:F81" si="1">D75+E75</f>
        <v>100000000</v>
      </c>
    </row>
    <row r="76" spans="1:6" x14ac:dyDescent="0.25">
      <c r="A76" s="103">
        <v>2</v>
      </c>
      <c r="B76" s="117">
        <v>22090102</v>
      </c>
      <c r="C76" s="118" t="s">
        <v>376</v>
      </c>
      <c r="D76" s="107">
        <v>0</v>
      </c>
      <c r="E76" s="105">
        <v>0</v>
      </c>
      <c r="F76" s="106">
        <f t="shared" si="1"/>
        <v>0</v>
      </c>
    </row>
    <row r="77" spans="1:6" x14ac:dyDescent="0.25">
      <c r="A77" s="103">
        <v>3</v>
      </c>
      <c r="B77" s="117">
        <v>22090103</v>
      </c>
      <c r="C77" s="118" t="s">
        <v>377</v>
      </c>
      <c r="D77" s="107">
        <v>0</v>
      </c>
      <c r="E77" s="105">
        <v>0</v>
      </c>
      <c r="F77" s="106">
        <f t="shared" si="1"/>
        <v>0</v>
      </c>
    </row>
    <row r="78" spans="1:6" x14ac:dyDescent="0.25">
      <c r="A78" s="103">
        <v>4</v>
      </c>
      <c r="B78" s="117">
        <v>22090104</v>
      </c>
      <c r="C78" s="118" t="s">
        <v>378</v>
      </c>
      <c r="D78" s="107">
        <v>0</v>
      </c>
      <c r="E78" s="105">
        <v>25000000</v>
      </c>
      <c r="F78" s="106">
        <f t="shared" si="1"/>
        <v>25000000</v>
      </c>
    </row>
    <row r="79" spans="1:6" x14ac:dyDescent="0.25">
      <c r="A79" s="103">
        <v>5</v>
      </c>
      <c r="B79" s="117">
        <v>22090105</v>
      </c>
      <c r="C79" s="118" t="s">
        <v>379</v>
      </c>
      <c r="D79" s="104">
        <v>2000000</v>
      </c>
      <c r="E79" s="105">
        <v>0</v>
      </c>
      <c r="F79" s="106">
        <f t="shared" si="1"/>
        <v>2000000</v>
      </c>
    </row>
    <row r="80" spans="1:6" ht="34.5" x14ac:dyDescent="0.25">
      <c r="A80" s="103">
        <v>6</v>
      </c>
      <c r="B80" s="117">
        <v>22090106</v>
      </c>
      <c r="C80" s="118" t="s">
        <v>380</v>
      </c>
      <c r="D80" s="104">
        <v>126000000</v>
      </c>
      <c r="E80" s="105">
        <v>0</v>
      </c>
      <c r="F80" s="106">
        <f t="shared" si="1"/>
        <v>126000000</v>
      </c>
    </row>
    <row r="81" spans="1:6" x14ac:dyDescent="0.25">
      <c r="A81" s="103">
        <v>7</v>
      </c>
      <c r="B81" s="117">
        <v>22090107</v>
      </c>
      <c r="C81" s="118" t="s">
        <v>381</v>
      </c>
      <c r="D81" s="104">
        <v>35000000</v>
      </c>
      <c r="E81" s="105">
        <v>0</v>
      </c>
      <c r="F81" s="106">
        <f t="shared" si="1"/>
        <v>35000000</v>
      </c>
    </row>
    <row r="82" spans="1:6" x14ac:dyDescent="0.25">
      <c r="A82" s="103">
        <v>8</v>
      </c>
      <c r="B82" s="117">
        <v>22090108</v>
      </c>
      <c r="C82" s="118" t="s">
        <v>382</v>
      </c>
      <c r="D82" s="104">
        <v>28000000</v>
      </c>
      <c r="E82" s="105">
        <v>0</v>
      </c>
      <c r="F82" s="106">
        <v>3000000</v>
      </c>
    </row>
    <row r="83" spans="1:6" x14ac:dyDescent="0.25">
      <c r="A83" s="103">
        <v>9</v>
      </c>
      <c r="B83" s="117">
        <v>22090109</v>
      </c>
      <c r="C83" s="118" t="s">
        <v>383</v>
      </c>
      <c r="D83" s="104">
        <v>95000000</v>
      </c>
      <c r="E83" s="105">
        <v>0</v>
      </c>
      <c r="F83" s="106">
        <v>45000000</v>
      </c>
    </row>
    <row r="84" spans="1:6" x14ac:dyDescent="0.25">
      <c r="A84" s="103">
        <v>10</v>
      </c>
      <c r="B84" s="117">
        <v>22090110</v>
      </c>
      <c r="C84" s="118" t="s">
        <v>384</v>
      </c>
      <c r="D84" s="104">
        <v>100000000</v>
      </c>
      <c r="E84" s="105">
        <v>0</v>
      </c>
      <c r="F84" s="106">
        <v>30000000</v>
      </c>
    </row>
    <row r="85" spans="1:6" x14ac:dyDescent="0.25">
      <c r="A85" s="103">
        <v>11</v>
      </c>
      <c r="B85" s="117">
        <v>22090111</v>
      </c>
      <c r="C85" s="118" t="s">
        <v>385</v>
      </c>
      <c r="D85" s="104">
        <v>30000000</v>
      </c>
      <c r="E85" s="105"/>
      <c r="F85" s="106">
        <f>D85+E85</f>
        <v>30000000</v>
      </c>
    </row>
    <row r="86" spans="1:6" x14ac:dyDescent="0.25">
      <c r="A86" s="103">
        <v>12</v>
      </c>
      <c r="B86" s="117">
        <v>22090112</v>
      </c>
      <c r="C86" s="118" t="s">
        <v>386</v>
      </c>
      <c r="D86" s="104">
        <v>30000000</v>
      </c>
      <c r="E86" s="105">
        <v>0</v>
      </c>
      <c r="F86" s="106">
        <f>D86+E86</f>
        <v>30000000</v>
      </c>
    </row>
    <row r="87" spans="1:6" x14ac:dyDescent="0.25">
      <c r="A87" s="103">
        <v>13</v>
      </c>
      <c r="B87" s="117">
        <v>22090113</v>
      </c>
      <c r="C87" s="118" t="s">
        <v>387</v>
      </c>
      <c r="D87" s="104">
        <v>273000000</v>
      </c>
      <c r="E87" s="105">
        <v>0</v>
      </c>
      <c r="F87" s="106">
        <f>D87+E87</f>
        <v>273000000</v>
      </c>
    </row>
    <row r="88" spans="1:6" x14ac:dyDescent="0.25">
      <c r="A88" s="103">
        <v>14</v>
      </c>
      <c r="B88" s="117">
        <v>22090114</v>
      </c>
      <c r="C88" s="118" t="s">
        <v>388</v>
      </c>
      <c r="D88" s="104">
        <v>35000000</v>
      </c>
      <c r="E88" s="105">
        <v>0</v>
      </c>
      <c r="F88" s="106">
        <f>D88+E88</f>
        <v>35000000</v>
      </c>
    </row>
    <row r="89" spans="1:6" x14ac:dyDescent="0.25">
      <c r="A89" s="103">
        <v>15</v>
      </c>
      <c r="B89" s="117">
        <v>22090115</v>
      </c>
      <c r="C89" s="118" t="s">
        <v>389</v>
      </c>
      <c r="D89" s="107">
        <v>0</v>
      </c>
      <c r="E89" s="105">
        <v>0</v>
      </c>
      <c r="F89" s="106">
        <f>D89+E89</f>
        <v>0</v>
      </c>
    </row>
    <row r="90" spans="1:6" x14ac:dyDescent="0.25">
      <c r="A90" s="109"/>
      <c r="B90" s="119"/>
      <c r="C90" s="116" t="s">
        <v>6</v>
      </c>
      <c r="D90" s="112">
        <f>SUM(D75:D88)</f>
        <v>854000000</v>
      </c>
      <c r="E90" s="113">
        <f>SUM(E75:E89)</f>
        <v>25000000</v>
      </c>
      <c r="F90" s="113">
        <f>SUM(F75:F89)</f>
        <v>734000000</v>
      </c>
    </row>
    <row r="99" spans="1:6" x14ac:dyDescent="0.25">
      <c r="A99" s="94" t="s">
        <v>341</v>
      </c>
      <c r="B99" s="94"/>
      <c r="C99" s="94"/>
      <c r="D99" s="94"/>
      <c r="E99" s="94"/>
      <c r="F99" s="94"/>
    </row>
    <row r="100" spans="1:6" x14ac:dyDescent="0.25">
      <c r="A100" s="94" t="s">
        <v>342</v>
      </c>
      <c r="B100" s="94"/>
      <c r="C100" s="94"/>
      <c r="D100" s="94"/>
      <c r="E100" s="94"/>
      <c r="F100" s="94"/>
    </row>
    <row r="101" spans="1:6" x14ac:dyDescent="0.25">
      <c r="A101" s="94" t="s">
        <v>5</v>
      </c>
      <c r="B101" s="94"/>
      <c r="C101" s="94"/>
      <c r="D101" s="94"/>
      <c r="E101" s="94"/>
      <c r="F101" s="94"/>
    </row>
    <row r="102" spans="1:6" x14ac:dyDescent="0.25">
      <c r="A102" s="95"/>
      <c r="B102" s="95"/>
      <c r="C102" s="95"/>
      <c r="D102" s="95"/>
      <c r="E102" s="95"/>
      <c r="F102" s="95"/>
    </row>
    <row r="103" spans="1:6" x14ac:dyDescent="0.25">
      <c r="A103" s="96" t="s">
        <v>390</v>
      </c>
      <c r="B103" s="96"/>
      <c r="C103" s="96"/>
      <c r="D103" s="96"/>
      <c r="E103" s="96"/>
      <c r="F103" s="97"/>
    </row>
    <row r="104" spans="1:6" x14ac:dyDescent="0.25">
      <c r="A104" s="97"/>
      <c r="B104" s="95"/>
      <c r="C104" s="97"/>
      <c r="D104" s="97"/>
      <c r="E104" s="97"/>
      <c r="F104" s="97"/>
    </row>
    <row r="105" spans="1:6" x14ac:dyDescent="0.25">
      <c r="A105" s="98" t="s">
        <v>391</v>
      </c>
      <c r="B105" s="98"/>
      <c r="C105" s="98"/>
      <c r="D105" s="97"/>
      <c r="E105" s="97"/>
      <c r="F105" s="97"/>
    </row>
    <row r="106" spans="1:6" ht="24.75" x14ac:dyDescent="0.25">
      <c r="A106" s="99" t="s">
        <v>0</v>
      </c>
      <c r="B106" s="101" t="s">
        <v>345</v>
      </c>
      <c r="C106" s="101" t="s">
        <v>346</v>
      </c>
      <c r="D106" s="101" t="s">
        <v>347</v>
      </c>
      <c r="E106" s="100" t="s">
        <v>348</v>
      </c>
      <c r="F106" s="100" t="s">
        <v>349</v>
      </c>
    </row>
    <row r="107" spans="1:6" x14ac:dyDescent="0.25">
      <c r="A107" s="103">
        <v>1</v>
      </c>
      <c r="B107" s="114">
        <v>22090101</v>
      </c>
      <c r="C107" s="3" t="s">
        <v>392</v>
      </c>
      <c r="D107" s="120">
        <v>0</v>
      </c>
      <c r="E107" s="105">
        <v>0</v>
      </c>
      <c r="F107" s="106">
        <f>D107+E107</f>
        <v>0</v>
      </c>
    </row>
    <row r="108" spans="1:6" x14ac:dyDescent="0.25">
      <c r="A108" s="103">
        <v>2</v>
      </c>
      <c r="B108" s="114">
        <v>22090102</v>
      </c>
      <c r="C108" s="3" t="s">
        <v>393</v>
      </c>
      <c r="D108" s="104">
        <v>3000000</v>
      </c>
      <c r="E108" s="105">
        <v>0</v>
      </c>
      <c r="F108" s="106">
        <f>D108+E108</f>
        <v>3000000</v>
      </c>
    </row>
    <row r="109" spans="1:6" x14ac:dyDescent="0.25">
      <c r="A109" s="103">
        <v>3</v>
      </c>
      <c r="B109" s="114">
        <v>22090103</v>
      </c>
      <c r="C109" s="3" t="s">
        <v>394</v>
      </c>
      <c r="D109" s="104">
        <v>86000000</v>
      </c>
      <c r="E109" s="105">
        <v>0</v>
      </c>
      <c r="F109" s="106">
        <v>36000000</v>
      </c>
    </row>
    <row r="110" spans="1:6" x14ac:dyDescent="0.25">
      <c r="A110" s="103">
        <v>4</v>
      </c>
      <c r="B110" s="114">
        <v>22090104</v>
      </c>
      <c r="C110" s="3" t="s">
        <v>395</v>
      </c>
      <c r="D110" s="104">
        <v>10000000</v>
      </c>
      <c r="E110" s="105">
        <v>0</v>
      </c>
      <c r="F110" s="106">
        <f t="shared" ref="F110:F120" si="2">D110+E110</f>
        <v>10000000</v>
      </c>
    </row>
    <row r="111" spans="1:6" x14ac:dyDescent="0.25">
      <c r="A111" s="103">
        <v>5</v>
      </c>
      <c r="B111" s="114">
        <v>22090105</v>
      </c>
      <c r="C111" s="3" t="s">
        <v>396</v>
      </c>
      <c r="D111" s="104">
        <v>6000000</v>
      </c>
      <c r="E111" s="105">
        <v>4000000</v>
      </c>
      <c r="F111" s="106">
        <f t="shared" si="2"/>
        <v>10000000</v>
      </c>
    </row>
    <row r="112" spans="1:6" x14ac:dyDescent="0.25">
      <c r="A112" s="103">
        <v>6</v>
      </c>
      <c r="B112" s="114">
        <v>22090106</v>
      </c>
      <c r="C112" s="3" t="s">
        <v>397</v>
      </c>
      <c r="D112" s="104">
        <v>5000000</v>
      </c>
      <c r="E112" s="105">
        <v>0</v>
      </c>
      <c r="F112" s="106">
        <f t="shared" si="2"/>
        <v>5000000</v>
      </c>
    </row>
    <row r="113" spans="1:6" x14ac:dyDescent="0.25">
      <c r="A113" s="103">
        <v>7</v>
      </c>
      <c r="B113" s="114">
        <v>22090107</v>
      </c>
      <c r="C113" s="3" t="s">
        <v>398</v>
      </c>
      <c r="D113" s="104">
        <v>3000000</v>
      </c>
      <c r="E113" s="105">
        <v>0</v>
      </c>
      <c r="F113" s="106">
        <f t="shared" si="2"/>
        <v>3000000</v>
      </c>
    </row>
    <row r="114" spans="1:6" ht="23.25" x14ac:dyDescent="0.25">
      <c r="A114" s="103">
        <v>8</v>
      </c>
      <c r="B114" s="114">
        <v>22090108</v>
      </c>
      <c r="C114" s="3" t="s">
        <v>399</v>
      </c>
      <c r="D114" s="104">
        <v>2000000</v>
      </c>
      <c r="E114" s="105">
        <v>0</v>
      </c>
      <c r="F114" s="106">
        <f t="shared" si="2"/>
        <v>2000000</v>
      </c>
    </row>
    <row r="115" spans="1:6" x14ac:dyDescent="0.25">
      <c r="A115" s="103">
        <v>9</v>
      </c>
      <c r="B115" s="114">
        <v>22090109</v>
      </c>
      <c r="C115" s="3" t="s">
        <v>400</v>
      </c>
      <c r="D115" s="120">
        <v>0</v>
      </c>
      <c r="E115" s="105">
        <v>0</v>
      </c>
      <c r="F115" s="106">
        <f t="shared" si="2"/>
        <v>0</v>
      </c>
    </row>
    <row r="116" spans="1:6" ht="23.25" x14ac:dyDescent="0.25">
      <c r="A116" s="103">
        <v>10</v>
      </c>
      <c r="B116" s="114">
        <v>22090110</v>
      </c>
      <c r="C116" s="3" t="s">
        <v>401</v>
      </c>
      <c r="D116" s="104">
        <v>25000000</v>
      </c>
      <c r="E116" s="105">
        <v>0</v>
      </c>
      <c r="F116" s="106">
        <f t="shared" si="2"/>
        <v>25000000</v>
      </c>
    </row>
    <row r="117" spans="1:6" x14ac:dyDescent="0.25">
      <c r="A117" s="103">
        <v>11</v>
      </c>
      <c r="B117" s="114">
        <v>22090111</v>
      </c>
      <c r="C117" s="3" t="s">
        <v>402</v>
      </c>
      <c r="D117" s="104">
        <v>10000000</v>
      </c>
      <c r="E117" s="105"/>
      <c r="F117" s="106">
        <f t="shared" si="2"/>
        <v>10000000</v>
      </c>
    </row>
    <row r="118" spans="1:6" x14ac:dyDescent="0.25">
      <c r="A118" s="103">
        <v>12</v>
      </c>
      <c r="B118" s="114">
        <v>22090112</v>
      </c>
      <c r="C118" s="3" t="s">
        <v>403</v>
      </c>
      <c r="D118" s="120">
        <v>0</v>
      </c>
      <c r="E118" s="105">
        <v>0</v>
      </c>
      <c r="F118" s="106">
        <f t="shared" si="2"/>
        <v>0</v>
      </c>
    </row>
    <row r="119" spans="1:6" x14ac:dyDescent="0.25">
      <c r="A119" s="103">
        <v>13</v>
      </c>
      <c r="B119" s="114">
        <v>22090113</v>
      </c>
      <c r="C119" s="3" t="s">
        <v>404</v>
      </c>
      <c r="D119" s="104">
        <v>6000000</v>
      </c>
      <c r="E119" s="105">
        <v>0</v>
      </c>
      <c r="F119" s="106">
        <f t="shared" si="2"/>
        <v>6000000</v>
      </c>
    </row>
    <row r="120" spans="1:6" x14ac:dyDescent="0.25">
      <c r="A120" s="103">
        <v>14</v>
      </c>
      <c r="B120" s="114">
        <v>22090114</v>
      </c>
      <c r="C120" s="3" t="s">
        <v>405</v>
      </c>
      <c r="D120" s="104">
        <v>4000000</v>
      </c>
      <c r="E120" s="105">
        <v>0</v>
      </c>
      <c r="F120" s="106">
        <f t="shared" si="2"/>
        <v>4000000</v>
      </c>
    </row>
    <row r="121" spans="1:6" x14ac:dyDescent="0.25">
      <c r="A121" s="109"/>
      <c r="B121" s="119"/>
      <c r="C121" s="116" t="s">
        <v>6</v>
      </c>
      <c r="D121" s="112">
        <f>SUM(D107:D120)</f>
        <v>160000000</v>
      </c>
      <c r="E121" s="113">
        <f>SUM(E107:E120)</f>
        <v>4000000</v>
      </c>
      <c r="F121" s="113">
        <f>SUM(F107:F120)</f>
        <v>114000000</v>
      </c>
    </row>
    <row r="131" spans="1:6" x14ac:dyDescent="0.25">
      <c r="A131" s="94" t="s">
        <v>341</v>
      </c>
      <c r="B131" s="94"/>
      <c r="C131" s="94"/>
      <c r="D131" s="94"/>
      <c r="E131" s="94"/>
      <c r="F131" s="94"/>
    </row>
    <row r="132" spans="1:6" x14ac:dyDescent="0.25">
      <c r="A132" s="94" t="s">
        <v>342</v>
      </c>
      <c r="B132" s="94"/>
      <c r="C132" s="94"/>
      <c r="D132" s="94"/>
      <c r="E132" s="94"/>
      <c r="F132" s="94"/>
    </row>
    <row r="133" spans="1:6" x14ac:dyDescent="0.25">
      <c r="A133" s="94" t="s">
        <v>5</v>
      </c>
      <c r="B133" s="94"/>
      <c r="C133" s="94"/>
      <c r="D133" s="94"/>
      <c r="E133" s="94"/>
      <c r="F133" s="94"/>
    </row>
    <row r="134" spans="1:6" x14ac:dyDescent="0.25">
      <c r="A134" s="95"/>
      <c r="B134" s="95"/>
      <c r="C134" s="95"/>
      <c r="D134" s="95"/>
      <c r="E134" s="95"/>
      <c r="F134" s="95"/>
    </row>
    <row r="135" spans="1:6" x14ac:dyDescent="0.25">
      <c r="A135" s="96" t="s">
        <v>406</v>
      </c>
      <c r="B135" s="96"/>
      <c r="C135" s="96"/>
      <c r="D135" s="96"/>
      <c r="E135" s="96"/>
      <c r="F135" s="97"/>
    </row>
    <row r="136" spans="1:6" x14ac:dyDescent="0.25">
      <c r="A136" s="97"/>
      <c r="B136" s="95"/>
      <c r="C136" s="97"/>
      <c r="D136" s="97"/>
      <c r="E136" s="97"/>
      <c r="F136" s="97"/>
    </row>
    <row r="137" spans="1:6" x14ac:dyDescent="0.25">
      <c r="A137" s="98" t="s">
        <v>407</v>
      </c>
      <c r="B137" s="98"/>
      <c r="C137" s="98"/>
      <c r="D137" s="97"/>
      <c r="E137" s="97"/>
      <c r="F137" s="97"/>
    </row>
    <row r="138" spans="1:6" ht="24.75" x14ac:dyDescent="0.25">
      <c r="A138" s="99" t="s">
        <v>0</v>
      </c>
      <c r="B138" s="101" t="s">
        <v>345</v>
      </c>
      <c r="C138" s="101" t="s">
        <v>346</v>
      </c>
      <c r="D138" s="101" t="s">
        <v>347</v>
      </c>
      <c r="E138" s="100" t="s">
        <v>348</v>
      </c>
      <c r="F138" s="100" t="s">
        <v>349</v>
      </c>
    </row>
    <row r="139" spans="1:6" x14ac:dyDescent="0.25">
      <c r="A139" s="103">
        <v>1</v>
      </c>
      <c r="B139" s="114">
        <v>22090101</v>
      </c>
      <c r="C139" s="3" t="s">
        <v>358</v>
      </c>
      <c r="D139" s="121">
        <v>0</v>
      </c>
      <c r="E139" s="105">
        <v>0</v>
      </c>
      <c r="F139" s="106">
        <f t="shared" ref="F139:F149" si="3">D139+E139</f>
        <v>0</v>
      </c>
    </row>
    <row r="140" spans="1:6" x14ac:dyDescent="0.25">
      <c r="A140" s="103">
        <v>2</v>
      </c>
      <c r="B140" s="114">
        <v>22090102</v>
      </c>
      <c r="C140" s="3" t="s">
        <v>408</v>
      </c>
      <c r="D140" s="122">
        <v>6000000</v>
      </c>
      <c r="E140" s="105">
        <v>0</v>
      </c>
      <c r="F140" s="106">
        <f t="shared" si="3"/>
        <v>6000000</v>
      </c>
    </row>
    <row r="141" spans="1:6" x14ac:dyDescent="0.25">
      <c r="A141" s="103">
        <v>3</v>
      </c>
      <c r="B141" s="114">
        <v>22090103</v>
      </c>
      <c r="C141" s="3" t="s">
        <v>409</v>
      </c>
      <c r="D141" s="122">
        <v>2000000</v>
      </c>
      <c r="E141" s="105">
        <v>0</v>
      </c>
      <c r="F141" s="106">
        <f t="shared" si="3"/>
        <v>2000000</v>
      </c>
    </row>
    <row r="142" spans="1:6" x14ac:dyDescent="0.25">
      <c r="A142" s="103">
        <v>4</v>
      </c>
      <c r="B142" s="114">
        <v>22090104</v>
      </c>
      <c r="C142" s="3" t="s">
        <v>410</v>
      </c>
      <c r="D142" s="122">
        <v>0</v>
      </c>
      <c r="E142" s="105">
        <v>0</v>
      </c>
      <c r="F142" s="106">
        <f t="shared" si="3"/>
        <v>0</v>
      </c>
    </row>
    <row r="143" spans="1:6" x14ac:dyDescent="0.25">
      <c r="A143" s="103">
        <v>5</v>
      </c>
      <c r="B143" s="114">
        <v>22090105</v>
      </c>
      <c r="C143" s="3" t="s">
        <v>411</v>
      </c>
      <c r="D143" s="122">
        <v>3000000</v>
      </c>
      <c r="E143" s="105">
        <v>0</v>
      </c>
      <c r="F143" s="106">
        <f t="shared" si="3"/>
        <v>3000000</v>
      </c>
    </row>
    <row r="144" spans="1:6" ht="23.25" x14ac:dyDescent="0.25">
      <c r="A144" s="103">
        <v>6</v>
      </c>
      <c r="B144" s="114">
        <v>22090106</v>
      </c>
      <c r="C144" s="3" t="s">
        <v>412</v>
      </c>
      <c r="D144" s="122">
        <v>15000000</v>
      </c>
      <c r="E144" s="105">
        <v>0</v>
      </c>
      <c r="F144" s="106">
        <f t="shared" si="3"/>
        <v>15000000</v>
      </c>
    </row>
    <row r="145" spans="1:6" x14ac:dyDescent="0.25">
      <c r="A145" s="103">
        <v>7</v>
      </c>
      <c r="B145" s="114">
        <v>22090107</v>
      </c>
      <c r="C145" s="3" t="s">
        <v>413</v>
      </c>
      <c r="D145" s="122">
        <v>10000000</v>
      </c>
      <c r="E145" s="105">
        <v>0</v>
      </c>
      <c r="F145" s="106">
        <f t="shared" si="3"/>
        <v>10000000</v>
      </c>
    </row>
    <row r="146" spans="1:6" x14ac:dyDescent="0.25">
      <c r="A146" s="103">
        <v>8</v>
      </c>
      <c r="B146" s="114">
        <v>22090108</v>
      </c>
      <c r="C146" s="3" t="s">
        <v>414</v>
      </c>
      <c r="D146" s="122">
        <v>3000000</v>
      </c>
      <c r="E146" s="105">
        <v>0</v>
      </c>
      <c r="F146" s="106">
        <f t="shared" si="3"/>
        <v>3000000</v>
      </c>
    </row>
    <row r="147" spans="1:6" x14ac:dyDescent="0.25">
      <c r="A147" s="103">
        <v>9</v>
      </c>
      <c r="B147" s="114">
        <v>22090109</v>
      </c>
      <c r="C147" s="3" t="s">
        <v>415</v>
      </c>
      <c r="D147" s="122">
        <v>25000000</v>
      </c>
      <c r="E147" s="105">
        <v>0</v>
      </c>
      <c r="F147" s="106">
        <f t="shared" si="3"/>
        <v>25000000</v>
      </c>
    </row>
    <row r="148" spans="1:6" x14ac:dyDescent="0.25">
      <c r="A148" s="103">
        <v>10</v>
      </c>
      <c r="B148" s="114">
        <v>22090110</v>
      </c>
      <c r="C148" s="3" t="s">
        <v>416</v>
      </c>
      <c r="D148" s="122">
        <v>30000000</v>
      </c>
      <c r="E148" s="105">
        <v>0</v>
      </c>
      <c r="F148" s="106">
        <f t="shared" si="3"/>
        <v>30000000</v>
      </c>
    </row>
    <row r="149" spans="1:6" x14ac:dyDescent="0.25">
      <c r="A149" s="103">
        <v>11</v>
      </c>
      <c r="B149" s="114">
        <v>22090111</v>
      </c>
      <c r="C149" s="3" t="s">
        <v>417</v>
      </c>
      <c r="D149" s="122">
        <v>0</v>
      </c>
      <c r="E149" s="105"/>
      <c r="F149" s="106">
        <f t="shared" si="3"/>
        <v>0</v>
      </c>
    </row>
    <row r="150" spans="1:6" x14ac:dyDescent="0.25">
      <c r="A150" s="103">
        <v>12</v>
      </c>
      <c r="B150" s="114">
        <v>22090112</v>
      </c>
      <c r="C150" s="3" t="s">
        <v>418</v>
      </c>
      <c r="D150" s="122">
        <v>50000000</v>
      </c>
      <c r="E150" s="105">
        <v>0</v>
      </c>
      <c r="F150" s="106">
        <v>0</v>
      </c>
    </row>
    <row r="151" spans="1:6" x14ac:dyDescent="0.25">
      <c r="A151" s="103">
        <v>13</v>
      </c>
      <c r="B151" s="114">
        <v>22090113</v>
      </c>
      <c r="C151" s="3" t="s">
        <v>419</v>
      </c>
      <c r="D151" s="122">
        <v>10000000</v>
      </c>
      <c r="E151" s="105">
        <v>0</v>
      </c>
      <c r="F151" s="106">
        <f>D151+E151</f>
        <v>10000000</v>
      </c>
    </row>
    <row r="152" spans="1:6" x14ac:dyDescent="0.25">
      <c r="A152" s="103">
        <v>14</v>
      </c>
      <c r="B152" s="114">
        <v>22090114</v>
      </c>
      <c r="C152" s="3" t="s">
        <v>420</v>
      </c>
      <c r="D152" s="122">
        <v>10000000</v>
      </c>
      <c r="E152" s="105">
        <v>0</v>
      </c>
      <c r="F152" s="106">
        <f>D152+E152</f>
        <v>10000000</v>
      </c>
    </row>
    <row r="153" spans="1:6" x14ac:dyDescent="0.25">
      <c r="A153" s="109"/>
      <c r="B153" s="119"/>
      <c r="C153" s="116" t="s">
        <v>6</v>
      </c>
      <c r="D153" s="112">
        <f>SUM(D139:D152)</f>
        <v>164000000</v>
      </c>
      <c r="E153" s="113">
        <f>SUM(E139:E152)</f>
        <v>0</v>
      </c>
      <c r="F153" s="113">
        <f>SUM(F139:F152)</f>
        <v>114000000</v>
      </c>
    </row>
    <row r="164" spans="1:6" x14ac:dyDescent="0.25">
      <c r="A164" s="94" t="s">
        <v>341</v>
      </c>
      <c r="B164" s="94"/>
      <c r="C164" s="94"/>
      <c r="D164" s="94"/>
      <c r="E164" s="94"/>
      <c r="F164" s="94"/>
    </row>
    <row r="165" spans="1:6" x14ac:dyDescent="0.25">
      <c r="A165" s="94" t="s">
        <v>342</v>
      </c>
      <c r="B165" s="94"/>
      <c r="C165" s="94"/>
      <c r="D165" s="94"/>
      <c r="E165" s="94"/>
      <c r="F165" s="94"/>
    </row>
    <row r="166" spans="1:6" x14ac:dyDescent="0.25">
      <c r="A166" s="94" t="s">
        <v>5</v>
      </c>
      <c r="B166" s="94"/>
      <c r="C166" s="94"/>
      <c r="D166" s="94"/>
      <c r="E166" s="94"/>
      <c r="F166" s="94"/>
    </row>
    <row r="167" spans="1:6" x14ac:dyDescent="0.25">
      <c r="A167" s="95"/>
      <c r="B167" s="95"/>
      <c r="C167" s="95"/>
      <c r="D167" s="95"/>
      <c r="E167" s="95"/>
      <c r="F167" s="95"/>
    </row>
    <row r="168" spans="1:6" x14ac:dyDescent="0.25">
      <c r="A168" s="123" t="s">
        <v>421</v>
      </c>
      <c r="B168" s="96"/>
      <c r="C168" s="96"/>
      <c r="D168" s="96"/>
      <c r="E168" s="96"/>
      <c r="F168" s="97"/>
    </row>
    <row r="169" spans="1:6" x14ac:dyDescent="0.25">
      <c r="A169" s="97"/>
      <c r="B169" s="95"/>
      <c r="C169" s="97"/>
      <c r="D169" s="97"/>
      <c r="E169" s="97"/>
      <c r="F169" s="97"/>
    </row>
    <row r="170" spans="1:6" x14ac:dyDescent="0.25">
      <c r="A170" s="98" t="s">
        <v>422</v>
      </c>
      <c r="B170" s="98"/>
      <c r="C170" s="98"/>
      <c r="D170" s="97"/>
      <c r="E170" s="97"/>
      <c r="F170" s="97"/>
    </row>
    <row r="171" spans="1:6" ht="24.75" x14ac:dyDescent="0.25">
      <c r="A171" s="99" t="s">
        <v>0</v>
      </c>
      <c r="B171" s="100" t="s">
        <v>345</v>
      </c>
      <c r="C171" s="100" t="s">
        <v>346</v>
      </c>
      <c r="D171" s="101" t="s">
        <v>347</v>
      </c>
      <c r="E171" s="100" t="s">
        <v>348</v>
      </c>
      <c r="F171" s="100" t="s">
        <v>349</v>
      </c>
    </row>
    <row r="172" spans="1:6" x14ac:dyDescent="0.25">
      <c r="A172" s="124">
        <v>1</v>
      </c>
      <c r="B172" s="96">
        <v>22090101</v>
      </c>
      <c r="C172" s="103" t="s">
        <v>423</v>
      </c>
      <c r="D172" s="104">
        <v>10000000</v>
      </c>
      <c r="E172" s="125">
        <v>0</v>
      </c>
      <c r="F172" s="106">
        <f>D172+E172</f>
        <v>10000000</v>
      </c>
    </row>
    <row r="173" spans="1:6" x14ac:dyDescent="0.25">
      <c r="A173" s="102">
        <v>2</v>
      </c>
      <c r="B173" s="102">
        <v>22090102</v>
      </c>
      <c r="C173" s="103" t="s">
        <v>424</v>
      </c>
      <c r="D173" s="107">
        <v>0</v>
      </c>
      <c r="E173" s="125">
        <v>0</v>
      </c>
      <c r="F173" s="106">
        <f>D173+E173</f>
        <v>0</v>
      </c>
    </row>
    <row r="174" spans="1:6" x14ac:dyDescent="0.25">
      <c r="A174" s="102">
        <v>3</v>
      </c>
      <c r="B174" s="102">
        <v>22090103</v>
      </c>
      <c r="C174" s="103" t="s">
        <v>425</v>
      </c>
      <c r="D174" s="104">
        <v>20000000</v>
      </c>
      <c r="E174" s="125">
        <v>0</v>
      </c>
      <c r="F174" s="106">
        <f>D174+E174</f>
        <v>20000000</v>
      </c>
    </row>
    <row r="175" spans="1:6" x14ac:dyDescent="0.25">
      <c r="A175" s="102">
        <v>4</v>
      </c>
      <c r="B175" s="102">
        <v>22090104</v>
      </c>
      <c r="C175" s="103" t="s">
        <v>426</v>
      </c>
      <c r="D175" s="107">
        <v>0</v>
      </c>
      <c r="E175" s="125">
        <v>0</v>
      </c>
      <c r="F175" s="106">
        <f>D175+E175</f>
        <v>0</v>
      </c>
    </row>
    <row r="176" spans="1:6" x14ac:dyDescent="0.25">
      <c r="A176" s="102">
        <v>5</v>
      </c>
      <c r="B176" s="102">
        <v>22090105</v>
      </c>
      <c r="C176" s="103" t="s">
        <v>427</v>
      </c>
      <c r="D176" s="104">
        <v>100000000</v>
      </c>
      <c r="E176" s="125">
        <v>0</v>
      </c>
      <c r="F176" s="106">
        <f>D176+E176</f>
        <v>100000000</v>
      </c>
    </row>
    <row r="177" spans="1:6" x14ac:dyDescent="0.25">
      <c r="A177" s="102">
        <v>6</v>
      </c>
      <c r="B177" s="102">
        <v>22090106</v>
      </c>
      <c r="C177" s="103" t="s">
        <v>428</v>
      </c>
      <c r="D177" s="104">
        <v>500000000</v>
      </c>
      <c r="E177" s="125">
        <v>0</v>
      </c>
      <c r="F177" s="106">
        <v>250000000</v>
      </c>
    </row>
    <row r="178" spans="1:6" ht="24.75" x14ac:dyDescent="0.25">
      <c r="A178" s="102">
        <v>7</v>
      </c>
      <c r="B178" s="102">
        <v>22090107</v>
      </c>
      <c r="C178" s="108" t="s">
        <v>429</v>
      </c>
      <c r="D178" s="104">
        <v>300000000</v>
      </c>
      <c r="E178" s="125">
        <v>0</v>
      </c>
      <c r="F178" s="106">
        <v>100000000</v>
      </c>
    </row>
    <row r="179" spans="1:6" x14ac:dyDescent="0.25">
      <c r="A179" s="102">
        <v>8</v>
      </c>
      <c r="B179" s="102">
        <v>22090108</v>
      </c>
      <c r="C179" s="103" t="s">
        <v>430</v>
      </c>
      <c r="D179" s="104">
        <v>120000000</v>
      </c>
      <c r="E179" s="106">
        <v>0</v>
      </c>
      <c r="F179" s="106">
        <f t="shared" ref="F179:F190" si="4">D179+E179</f>
        <v>120000000</v>
      </c>
    </row>
    <row r="180" spans="1:6" x14ac:dyDescent="0.25">
      <c r="A180" s="102">
        <v>9</v>
      </c>
      <c r="B180" s="102">
        <v>22090109</v>
      </c>
      <c r="C180" s="103" t="s">
        <v>431</v>
      </c>
      <c r="D180" s="104">
        <v>80000000</v>
      </c>
      <c r="E180" s="125">
        <v>10000000</v>
      </c>
      <c r="F180" s="106">
        <f t="shared" si="4"/>
        <v>90000000</v>
      </c>
    </row>
    <row r="181" spans="1:6" x14ac:dyDescent="0.25">
      <c r="A181" s="102">
        <v>10</v>
      </c>
      <c r="B181" s="102">
        <v>22090110</v>
      </c>
      <c r="C181" s="103" t="s">
        <v>432</v>
      </c>
      <c r="D181" s="104">
        <v>3000000000</v>
      </c>
      <c r="E181" s="125">
        <v>580000000</v>
      </c>
      <c r="F181" s="106">
        <f t="shared" si="4"/>
        <v>3580000000</v>
      </c>
    </row>
    <row r="182" spans="1:6" x14ac:dyDescent="0.25">
      <c r="A182" s="102">
        <v>11</v>
      </c>
      <c r="B182" s="102">
        <v>22090111</v>
      </c>
      <c r="C182" s="103" t="s">
        <v>433</v>
      </c>
      <c r="D182" s="104">
        <v>10000000</v>
      </c>
      <c r="E182" s="125">
        <v>0</v>
      </c>
      <c r="F182" s="106">
        <f t="shared" si="4"/>
        <v>10000000</v>
      </c>
    </row>
    <row r="183" spans="1:6" x14ac:dyDescent="0.25">
      <c r="A183" s="102">
        <v>12</v>
      </c>
      <c r="B183" s="102">
        <v>22090112</v>
      </c>
      <c r="C183" s="103" t="s">
        <v>434</v>
      </c>
      <c r="D183" s="104">
        <v>8000000</v>
      </c>
      <c r="E183" s="125">
        <v>0</v>
      </c>
      <c r="F183" s="106">
        <f t="shared" si="4"/>
        <v>8000000</v>
      </c>
    </row>
    <row r="184" spans="1:6" x14ac:dyDescent="0.25">
      <c r="A184" s="102">
        <v>13</v>
      </c>
      <c r="B184" s="102">
        <v>22090113</v>
      </c>
      <c r="C184" s="103" t="s">
        <v>435</v>
      </c>
      <c r="D184" s="104">
        <v>30000000</v>
      </c>
      <c r="E184" s="125">
        <v>0</v>
      </c>
      <c r="F184" s="106">
        <f t="shared" si="4"/>
        <v>30000000</v>
      </c>
    </row>
    <row r="185" spans="1:6" ht="24.75" x14ac:dyDescent="0.25">
      <c r="A185" s="102">
        <v>14</v>
      </c>
      <c r="B185" s="102">
        <v>22090114</v>
      </c>
      <c r="C185" s="108" t="s">
        <v>436</v>
      </c>
      <c r="D185" s="104">
        <v>8000000</v>
      </c>
      <c r="E185" s="125">
        <v>0</v>
      </c>
      <c r="F185" s="106">
        <f t="shared" si="4"/>
        <v>8000000</v>
      </c>
    </row>
    <row r="186" spans="1:6" x14ac:dyDescent="0.25">
      <c r="A186" s="102">
        <v>15</v>
      </c>
      <c r="B186" s="102">
        <v>22090115</v>
      </c>
      <c r="C186" s="103" t="s">
        <v>437</v>
      </c>
      <c r="D186" s="104">
        <v>5000000</v>
      </c>
      <c r="E186" s="125">
        <v>0</v>
      </c>
      <c r="F186" s="106">
        <f t="shared" si="4"/>
        <v>5000000</v>
      </c>
    </row>
    <row r="187" spans="1:6" x14ac:dyDescent="0.25">
      <c r="A187" s="102">
        <v>16</v>
      </c>
      <c r="B187" s="102">
        <v>22090116</v>
      </c>
      <c r="C187" s="103" t="s">
        <v>438</v>
      </c>
      <c r="D187" s="104">
        <v>7000000</v>
      </c>
      <c r="E187" s="125">
        <v>0</v>
      </c>
      <c r="F187" s="106">
        <f t="shared" si="4"/>
        <v>7000000</v>
      </c>
    </row>
    <row r="188" spans="1:6" ht="24.75" x14ac:dyDescent="0.25">
      <c r="A188" s="102">
        <v>17</v>
      </c>
      <c r="B188" s="102">
        <v>22090117</v>
      </c>
      <c r="C188" s="108" t="s">
        <v>439</v>
      </c>
      <c r="D188" s="104">
        <v>10000000</v>
      </c>
      <c r="E188" s="125">
        <v>0</v>
      </c>
      <c r="F188" s="106">
        <f t="shared" si="4"/>
        <v>10000000</v>
      </c>
    </row>
    <row r="189" spans="1:6" x14ac:dyDescent="0.25">
      <c r="A189" s="102">
        <v>18</v>
      </c>
      <c r="B189" s="102">
        <v>22090118</v>
      </c>
      <c r="C189" s="103" t="s">
        <v>440</v>
      </c>
      <c r="D189" s="104">
        <v>5000000</v>
      </c>
      <c r="E189" s="125">
        <v>0</v>
      </c>
      <c r="F189" s="106">
        <f t="shared" si="4"/>
        <v>5000000</v>
      </c>
    </row>
    <row r="190" spans="1:6" x14ac:dyDescent="0.25">
      <c r="A190" s="102">
        <v>19</v>
      </c>
      <c r="B190" s="102">
        <v>22090119</v>
      </c>
      <c r="C190" s="102" t="s">
        <v>441</v>
      </c>
      <c r="D190" s="104">
        <v>2000000</v>
      </c>
      <c r="E190" s="105">
        <v>0</v>
      </c>
      <c r="F190" s="106">
        <f t="shared" si="4"/>
        <v>2000000</v>
      </c>
    </row>
    <row r="191" spans="1:6" x14ac:dyDescent="0.25">
      <c r="A191" s="126"/>
      <c r="B191" s="126"/>
      <c r="C191" s="126"/>
      <c r="D191" s="127"/>
      <c r="E191" s="128"/>
      <c r="F191" s="129"/>
    </row>
    <row r="192" spans="1:6" ht="15.75" x14ac:dyDescent="0.25">
      <c r="A192" s="126"/>
      <c r="B192" s="126"/>
      <c r="C192" s="126"/>
      <c r="D192" s="130"/>
      <c r="E192" s="128"/>
      <c r="F192" s="129"/>
    </row>
    <row r="193" spans="1:6" x14ac:dyDescent="0.25">
      <c r="A193" s="126"/>
      <c r="B193" s="126"/>
      <c r="C193" s="126"/>
      <c r="D193" s="127"/>
      <c r="E193" s="128"/>
      <c r="F193" s="129"/>
    </row>
    <row r="194" spans="1:6" x14ac:dyDescent="0.25">
      <c r="A194" s="126"/>
      <c r="B194" s="126"/>
      <c r="C194" s="126"/>
      <c r="D194" s="127"/>
      <c r="E194" s="128"/>
      <c r="F194" s="129"/>
    </row>
    <row r="195" spans="1:6" x14ac:dyDescent="0.25">
      <c r="A195" s="102">
        <v>20</v>
      </c>
      <c r="B195" s="102">
        <v>22090120</v>
      </c>
      <c r="C195" s="103" t="s">
        <v>442</v>
      </c>
      <c r="D195" s="104">
        <v>2000000</v>
      </c>
      <c r="E195" s="125">
        <v>0</v>
      </c>
      <c r="F195" s="106">
        <f t="shared" ref="F195:F212" si="5">D195+E195</f>
        <v>2000000</v>
      </c>
    </row>
    <row r="196" spans="1:6" x14ac:dyDescent="0.25">
      <c r="A196" s="131">
        <v>21</v>
      </c>
      <c r="B196" s="131">
        <v>22090121</v>
      </c>
      <c r="C196" s="132" t="s">
        <v>443</v>
      </c>
      <c r="D196" s="104">
        <v>10000000</v>
      </c>
      <c r="E196" s="133">
        <v>0</v>
      </c>
      <c r="F196" s="134">
        <f t="shared" si="5"/>
        <v>10000000</v>
      </c>
    </row>
    <row r="197" spans="1:6" ht="24.75" x14ac:dyDescent="0.25">
      <c r="A197" s="102">
        <v>22</v>
      </c>
      <c r="B197" s="102">
        <v>22090122</v>
      </c>
      <c r="C197" s="108" t="s">
        <v>444</v>
      </c>
      <c r="D197" s="104">
        <v>2000000</v>
      </c>
      <c r="E197" s="125">
        <v>0</v>
      </c>
      <c r="F197" s="106">
        <f t="shared" si="5"/>
        <v>2000000</v>
      </c>
    </row>
    <row r="198" spans="1:6" x14ac:dyDescent="0.25">
      <c r="A198" s="102">
        <v>23</v>
      </c>
      <c r="B198" s="102">
        <v>22090123</v>
      </c>
      <c r="C198" s="103" t="s">
        <v>445</v>
      </c>
      <c r="D198" s="107">
        <v>0</v>
      </c>
      <c r="E198" s="125">
        <v>0</v>
      </c>
      <c r="F198" s="106">
        <f t="shared" si="5"/>
        <v>0</v>
      </c>
    </row>
    <row r="199" spans="1:6" ht="24.75" x14ac:dyDescent="0.25">
      <c r="A199" s="102">
        <v>24</v>
      </c>
      <c r="B199" s="102">
        <v>22090124</v>
      </c>
      <c r="C199" s="108" t="s">
        <v>446</v>
      </c>
      <c r="D199" s="104">
        <v>45000000</v>
      </c>
      <c r="E199" s="125">
        <v>0</v>
      </c>
      <c r="F199" s="106">
        <f t="shared" si="5"/>
        <v>45000000</v>
      </c>
    </row>
    <row r="200" spans="1:6" ht="24.75" x14ac:dyDescent="0.25">
      <c r="A200" s="102">
        <v>25</v>
      </c>
      <c r="B200" s="102">
        <v>22090125</v>
      </c>
      <c r="C200" s="108" t="s">
        <v>447</v>
      </c>
      <c r="D200" s="104">
        <v>3000000</v>
      </c>
      <c r="E200" s="125">
        <v>0</v>
      </c>
      <c r="F200" s="106">
        <f t="shared" si="5"/>
        <v>3000000</v>
      </c>
    </row>
    <row r="201" spans="1:6" x14ac:dyDescent="0.25">
      <c r="A201" s="102">
        <v>26</v>
      </c>
      <c r="B201" s="102">
        <v>22090126</v>
      </c>
      <c r="C201" s="103" t="s">
        <v>448</v>
      </c>
      <c r="D201" s="107">
        <v>0</v>
      </c>
      <c r="E201" s="125">
        <v>0</v>
      </c>
      <c r="F201" s="106">
        <f t="shared" si="5"/>
        <v>0</v>
      </c>
    </row>
    <row r="202" spans="1:6" ht="24.75" x14ac:dyDescent="0.25">
      <c r="A202" s="102">
        <v>27</v>
      </c>
      <c r="B202" s="102">
        <v>22090127</v>
      </c>
      <c r="C202" s="108" t="s">
        <v>449</v>
      </c>
      <c r="D202" s="104">
        <v>2000000</v>
      </c>
      <c r="E202" s="125">
        <v>0</v>
      </c>
      <c r="F202" s="106">
        <f t="shared" si="5"/>
        <v>2000000</v>
      </c>
    </row>
    <row r="203" spans="1:6" x14ac:dyDescent="0.25">
      <c r="A203" s="102">
        <v>28</v>
      </c>
      <c r="B203" s="102">
        <v>22090128</v>
      </c>
      <c r="C203" s="103" t="s">
        <v>450</v>
      </c>
      <c r="D203" s="104">
        <v>2000000</v>
      </c>
      <c r="E203" s="125">
        <v>0</v>
      </c>
      <c r="F203" s="106">
        <f t="shared" si="5"/>
        <v>2000000</v>
      </c>
    </row>
    <row r="204" spans="1:6" x14ac:dyDescent="0.25">
      <c r="A204" s="102">
        <v>29</v>
      </c>
      <c r="B204" s="102">
        <v>22090129</v>
      </c>
      <c r="C204" s="103" t="s">
        <v>451</v>
      </c>
      <c r="D204" s="107">
        <v>0</v>
      </c>
      <c r="E204" s="125">
        <v>0</v>
      </c>
      <c r="F204" s="106">
        <f t="shared" si="5"/>
        <v>0</v>
      </c>
    </row>
    <row r="205" spans="1:6" x14ac:dyDescent="0.25">
      <c r="A205" s="102">
        <v>30</v>
      </c>
      <c r="B205" s="102">
        <v>22090130</v>
      </c>
      <c r="C205" s="103" t="s">
        <v>452</v>
      </c>
      <c r="D205" s="135">
        <v>1000000</v>
      </c>
      <c r="E205" s="125">
        <v>0</v>
      </c>
      <c r="F205" s="106">
        <f t="shared" si="5"/>
        <v>1000000</v>
      </c>
    </row>
    <row r="206" spans="1:6" x14ac:dyDescent="0.25">
      <c r="A206" s="102">
        <v>31</v>
      </c>
      <c r="B206" s="102">
        <v>22090131</v>
      </c>
      <c r="C206" s="103" t="s">
        <v>453</v>
      </c>
      <c r="D206" s="104">
        <v>3000000</v>
      </c>
      <c r="E206" s="125">
        <v>0</v>
      </c>
      <c r="F206" s="106">
        <f t="shared" si="5"/>
        <v>3000000</v>
      </c>
    </row>
    <row r="207" spans="1:6" ht="24.75" x14ac:dyDescent="0.25">
      <c r="A207" s="102">
        <v>32</v>
      </c>
      <c r="B207" s="102">
        <v>22090132</v>
      </c>
      <c r="C207" s="108" t="s">
        <v>454</v>
      </c>
      <c r="D207" s="104">
        <v>2000000</v>
      </c>
      <c r="E207" s="125">
        <v>0</v>
      </c>
      <c r="F207" s="106">
        <f t="shared" si="5"/>
        <v>2000000</v>
      </c>
    </row>
    <row r="208" spans="1:6" ht="24.75" x14ac:dyDescent="0.25">
      <c r="A208" s="102">
        <v>33</v>
      </c>
      <c r="B208" s="102">
        <v>22090133</v>
      </c>
      <c r="C208" s="108" t="s">
        <v>455</v>
      </c>
      <c r="D208" s="107">
        <v>0</v>
      </c>
      <c r="E208" s="125">
        <v>0</v>
      </c>
      <c r="F208" s="106">
        <f t="shared" si="5"/>
        <v>0</v>
      </c>
    </row>
    <row r="209" spans="1:6" x14ac:dyDescent="0.25">
      <c r="A209" s="102">
        <v>34</v>
      </c>
      <c r="B209" s="102">
        <v>22090134</v>
      </c>
      <c r="C209" s="103" t="s">
        <v>456</v>
      </c>
      <c r="D209" s="104">
        <v>5000000</v>
      </c>
      <c r="E209" s="125">
        <v>0</v>
      </c>
      <c r="F209" s="106">
        <f t="shared" si="5"/>
        <v>5000000</v>
      </c>
    </row>
    <row r="210" spans="1:6" x14ac:dyDescent="0.25">
      <c r="A210" s="102">
        <v>35</v>
      </c>
      <c r="B210" s="102">
        <v>22090135</v>
      </c>
      <c r="C210" s="103" t="s">
        <v>457</v>
      </c>
      <c r="D210" s="104">
        <v>2000000</v>
      </c>
      <c r="E210" s="125">
        <v>0</v>
      </c>
      <c r="F210" s="106">
        <f t="shared" si="5"/>
        <v>2000000</v>
      </c>
    </row>
    <row r="211" spans="1:6" x14ac:dyDescent="0.25">
      <c r="A211" s="102">
        <v>36</v>
      </c>
      <c r="B211" s="102">
        <v>22090136</v>
      </c>
      <c r="C211" s="103" t="s">
        <v>458</v>
      </c>
      <c r="D211" s="104">
        <v>4000000</v>
      </c>
      <c r="E211" s="125">
        <v>0</v>
      </c>
      <c r="F211" s="106">
        <f t="shared" si="5"/>
        <v>4000000</v>
      </c>
    </row>
    <row r="212" spans="1:6" x14ac:dyDescent="0.25">
      <c r="A212" s="102">
        <v>37</v>
      </c>
      <c r="B212" s="102">
        <v>22090137</v>
      </c>
      <c r="C212" s="103" t="s">
        <v>459</v>
      </c>
      <c r="D212" s="104">
        <v>2000000</v>
      </c>
      <c r="E212" s="125">
        <v>0</v>
      </c>
      <c r="F212" s="106">
        <f t="shared" si="5"/>
        <v>2000000</v>
      </c>
    </row>
    <row r="213" spans="1:6" x14ac:dyDescent="0.25">
      <c r="A213" s="109"/>
      <c r="B213" s="136"/>
      <c r="C213" s="137" t="s">
        <v>6</v>
      </c>
      <c r="D213" s="112">
        <f>SUM(D172:D212)</f>
        <v>4300000000</v>
      </c>
      <c r="E213" s="113">
        <f>SUM(E180:E212)</f>
        <v>590000000</v>
      </c>
      <c r="F213" s="113">
        <f>SUM(F172:F212)</f>
        <v>4440000000</v>
      </c>
    </row>
    <row r="226" spans="1:6" x14ac:dyDescent="0.25">
      <c r="A226" s="94" t="s">
        <v>341</v>
      </c>
      <c r="B226" s="94"/>
      <c r="C226" s="94"/>
      <c r="D226" s="94"/>
      <c r="E226" s="94"/>
      <c r="F226" s="94"/>
    </row>
    <row r="227" spans="1:6" x14ac:dyDescent="0.25">
      <c r="A227" s="94" t="s">
        <v>342</v>
      </c>
      <c r="B227" s="94"/>
      <c r="C227" s="94"/>
      <c r="D227" s="94"/>
      <c r="E227" s="94"/>
      <c r="F227" s="94"/>
    </row>
    <row r="228" spans="1:6" x14ac:dyDescent="0.25">
      <c r="A228" s="94" t="s">
        <v>5</v>
      </c>
      <c r="B228" s="94"/>
      <c r="C228" s="94"/>
      <c r="D228" s="94"/>
      <c r="E228" s="94"/>
      <c r="F228" s="94"/>
    </row>
    <row r="229" spans="1:6" x14ac:dyDescent="0.25">
      <c r="A229" s="95"/>
      <c r="B229" s="95"/>
      <c r="C229" s="95"/>
      <c r="D229" s="95"/>
      <c r="E229" s="95"/>
      <c r="F229" s="95"/>
    </row>
    <row r="230" spans="1:6" x14ac:dyDescent="0.25">
      <c r="A230" s="123" t="s">
        <v>460</v>
      </c>
      <c r="B230" s="96"/>
      <c r="C230" s="96"/>
      <c r="D230" s="96"/>
      <c r="E230" s="96"/>
      <c r="F230" s="97"/>
    </row>
    <row r="231" spans="1:6" x14ac:dyDescent="0.25">
      <c r="A231" s="97"/>
      <c r="B231" s="95"/>
      <c r="C231" s="97"/>
      <c r="D231" s="97"/>
      <c r="E231" s="97"/>
      <c r="F231" s="97"/>
    </row>
    <row r="232" spans="1:6" x14ac:dyDescent="0.25">
      <c r="A232" s="98" t="s">
        <v>461</v>
      </c>
      <c r="B232" s="98"/>
      <c r="C232" s="98"/>
      <c r="D232" s="97"/>
      <c r="E232" s="97"/>
      <c r="F232" s="97"/>
    </row>
    <row r="233" spans="1:6" ht="24.75" x14ac:dyDescent="0.25">
      <c r="A233" s="99" t="s">
        <v>0</v>
      </c>
      <c r="B233" s="101" t="s">
        <v>345</v>
      </c>
      <c r="C233" s="101" t="s">
        <v>346</v>
      </c>
      <c r="D233" s="101" t="s">
        <v>347</v>
      </c>
      <c r="E233" s="100" t="s">
        <v>348</v>
      </c>
      <c r="F233" s="100" t="s">
        <v>349</v>
      </c>
    </row>
    <row r="234" spans="1:6" ht="23.25" x14ac:dyDescent="0.25">
      <c r="A234" s="103">
        <v>1</v>
      </c>
      <c r="B234" s="114">
        <v>22090101</v>
      </c>
      <c r="C234" s="3" t="s">
        <v>462</v>
      </c>
      <c r="D234" s="104">
        <v>10000000</v>
      </c>
      <c r="E234" s="138">
        <v>0</v>
      </c>
      <c r="F234" s="106">
        <f>D234+E234</f>
        <v>10000000</v>
      </c>
    </row>
    <row r="235" spans="1:6" x14ac:dyDescent="0.25">
      <c r="A235" s="103">
        <v>2</v>
      </c>
      <c r="B235" s="114">
        <v>22090102</v>
      </c>
      <c r="C235" s="3" t="s">
        <v>463</v>
      </c>
      <c r="D235" s="104">
        <v>15000000</v>
      </c>
      <c r="E235" s="139">
        <v>0</v>
      </c>
      <c r="F235" s="106">
        <f>D235+E235</f>
        <v>15000000</v>
      </c>
    </row>
    <row r="236" spans="1:6" x14ac:dyDescent="0.25">
      <c r="A236" s="103">
        <v>3</v>
      </c>
      <c r="B236" s="114">
        <v>22090103</v>
      </c>
      <c r="C236" s="3" t="s">
        <v>464</v>
      </c>
      <c r="D236" s="104">
        <v>40000000</v>
      </c>
      <c r="E236" s="139">
        <v>15000000</v>
      </c>
      <c r="F236" s="106">
        <f>D236+E236</f>
        <v>55000000</v>
      </c>
    </row>
    <row r="237" spans="1:6" x14ac:dyDescent="0.25">
      <c r="A237" s="103">
        <v>4</v>
      </c>
      <c r="B237" s="117">
        <v>22090104</v>
      </c>
      <c r="C237" s="118" t="s">
        <v>465</v>
      </c>
      <c r="D237" s="104">
        <v>7000000</v>
      </c>
      <c r="E237" s="139">
        <v>0</v>
      </c>
      <c r="F237" s="106">
        <f>D237+E237</f>
        <v>7000000</v>
      </c>
    </row>
    <row r="238" spans="1:6" x14ac:dyDescent="0.25">
      <c r="A238" s="109"/>
      <c r="B238" s="119"/>
      <c r="C238" s="140" t="s">
        <v>6</v>
      </c>
      <c r="D238" s="112">
        <f>SUM(D234:D237)</f>
        <v>72000000</v>
      </c>
      <c r="E238" s="141">
        <f>SUM(E234:E237)</f>
        <v>15000000</v>
      </c>
      <c r="F238" s="113">
        <f>SUM(F234:F237)</f>
        <v>87000000</v>
      </c>
    </row>
    <row r="259" spans="1:6" x14ac:dyDescent="0.25">
      <c r="A259" s="94" t="s">
        <v>341</v>
      </c>
      <c r="B259" s="94"/>
      <c r="C259" s="94"/>
      <c r="D259" s="94"/>
      <c r="E259" s="94"/>
      <c r="F259" s="94"/>
    </row>
    <row r="260" spans="1:6" x14ac:dyDescent="0.25">
      <c r="A260" s="94" t="s">
        <v>342</v>
      </c>
      <c r="B260" s="94"/>
      <c r="C260" s="94"/>
      <c r="D260" s="94"/>
      <c r="E260" s="94"/>
      <c r="F260" s="94"/>
    </row>
    <row r="261" spans="1:6" x14ac:dyDescent="0.25">
      <c r="A261" s="94" t="s">
        <v>5</v>
      </c>
      <c r="B261" s="94"/>
      <c r="C261" s="94"/>
      <c r="D261" s="94"/>
      <c r="E261" s="94"/>
      <c r="F261" s="94"/>
    </row>
    <row r="262" spans="1:6" x14ac:dyDescent="0.25">
      <c r="A262" s="95"/>
      <c r="B262" s="95"/>
      <c r="C262" s="95"/>
      <c r="D262" s="95"/>
      <c r="E262" s="95"/>
      <c r="F262" s="95"/>
    </row>
    <row r="263" spans="1:6" x14ac:dyDescent="0.25">
      <c r="A263" s="96" t="s">
        <v>466</v>
      </c>
      <c r="B263" s="96"/>
      <c r="C263" s="96"/>
      <c r="D263" s="96"/>
      <c r="E263" s="96"/>
      <c r="F263" s="97"/>
    </row>
    <row r="264" spans="1:6" x14ac:dyDescent="0.25">
      <c r="A264" s="97"/>
      <c r="B264" s="95"/>
      <c r="C264" s="97"/>
      <c r="D264" s="97"/>
      <c r="E264" s="97"/>
      <c r="F264" s="97"/>
    </row>
    <row r="265" spans="1:6" x14ac:dyDescent="0.25">
      <c r="A265" s="98" t="s">
        <v>467</v>
      </c>
      <c r="B265" s="98"/>
      <c r="C265" s="98"/>
      <c r="D265" s="97"/>
      <c r="E265" s="97"/>
      <c r="F265" s="97"/>
    </row>
    <row r="266" spans="1:6" ht="24.75" x14ac:dyDescent="0.25">
      <c r="A266" s="99" t="s">
        <v>0</v>
      </c>
      <c r="B266" s="101" t="s">
        <v>345</v>
      </c>
      <c r="C266" s="101" t="s">
        <v>346</v>
      </c>
      <c r="D266" s="101" t="s">
        <v>347</v>
      </c>
      <c r="E266" s="100" t="s">
        <v>348</v>
      </c>
      <c r="F266" s="100" t="s">
        <v>349</v>
      </c>
    </row>
    <row r="267" spans="1:6" x14ac:dyDescent="0.25">
      <c r="A267" s="103">
        <v>1</v>
      </c>
      <c r="B267" s="114">
        <v>22090101</v>
      </c>
      <c r="C267" s="142" t="s">
        <v>468</v>
      </c>
      <c r="D267" s="104">
        <v>12000000</v>
      </c>
      <c r="E267" s="105">
        <v>0</v>
      </c>
      <c r="F267" s="106">
        <f>D267+E267</f>
        <v>12000000</v>
      </c>
    </row>
    <row r="268" spans="1:6" ht="23.25" x14ac:dyDescent="0.25">
      <c r="A268" s="103">
        <v>2</v>
      </c>
      <c r="B268" s="114">
        <v>22090102</v>
      </c>
      <c r="C268" s="142" t="s">
        <v>469</v>
      </c>
      <c r="D268" s="104">
        <v>140000000</v>
      </c>
      <c r="E268" s="105">
        <v>0</v>
      </c>
      <c r="F268" s="106">
        <f>D268+E268</f>
        <v>140000000</v>
      </c>
    </row>
    <row r="269" spans="1:6" x14ac:dyDescent="0.25">
      <c r="A269" s="103">
        <v>3</v>
      </c>
      <c r="B269" s="114">
        <v>22090103</v>
      </c>
      <c r="C269" s="142" t="s">
        <v>470</v>
      </c>
      <c r="D269" s="104">
        <v>130000000</v>
      </c>
      <c r="E269" s="105">
        <v>28000000</v>
      </c>
      <c r="F269" s="106">
        <f>D269+E269</f>
        <v>158000000</v>
      </c>
    </row>
    <row r="270" spans="1:6" x14ac:dyDescent="0.25">
      <c r="A270" s="103">
        <v>4</v>
      </c>
      <c r="B270" s="114">
        <v>22090104</v>
      </c>
      <c r="C270" s="142" t="s">
        <v>471</v>
      </c>
      <c r="D270" s="104">
        <v>3000000</v>
      </c>
      <c r="E270" s="105">
        <v>0</v>
      </c>
      <c r="F270" s="106">
        <f>D270+E270</f>
        <v>3000000</v>
      </c>
    </row>
    <row r="271" spans="1:6" x14ac:dyDescent="0.25">
      <c r="A271" s="103">
        <v>5</v>
      </c>
      <c r="B271" s="114">
        <v>22090105</v>
      </c>
      <c r="C271" s="142" t="s">
        <v>472</v>
      </c>
      <c r="D271" s="104">
        <v>5000000</v>
      </c>
      <c r="E271" s="105">
        <v>0</v>
      </c>
      <c r="F271" s="106">
        <v>2000000</v>
      </c>
    </row>
    <row r="272" spans="1:6" x14ac:dyDescent="0.25">
      <c r="A272" s="103">
        <v>6</v>
      </c>
      <c r="B272" s="114">
        <v>22090106</v>
      </c>
      <c r="C272" s="142" t="s">
        <v>473</v>
      </c>
      <c r="D272" s="104">
        <v>10000000</v>
      </c>
      <c r="E272" s="105">
        <v>0</v>
      </c>
      <c r="F272" s="106">
        <f>D272+E272</f>
        <v>10000000</v>
      </c>
    </row>
    <row r="273" spans="1:6" ht="23.25" x14ac:dyDescent="0.25">
      <c r="A273" s="103">
        <v>7</v>
      </c>
      <c r="B273" s="114">
        <v>22090107</v>
      </c>
      <c r="C273" s="142" t="s">
        <v>474</v>
      </c>
      <c r="D273" s="104">
        <v>2000000</v>
      </c>
      <c r="E273" s="105">
        <v>0</v>
      </c>
      <c r="F273" s="106">
        <f>D273+E273</f>
        <v>2000000</v>
      </c>
    </row>
    <row r="274" spans="1:6" ht="23.25" x14ac:dyDescent="0.25">
      <c r="A274" s="103">
        <v>8</v>
      </c>
      <c r="B274" s="114">
        <v>22090108</v>
      </c>
      <c r="C274" s="142" t="s">
        <v>475</v>
      </c>
      <c r="D274" s="104">
        <v>30000000</v>
      </c>
      <c r="E274" s="105">
        <v>0</v>
      </c>
      <c r="F274" s="106">
        <f>D274+E274</f>
        <v>30000000</v>
      </c>
    </row>
    <row r="275" spans="1:6" x14ac:dyDescent="0.25">
      <c r="A275" s="103">
        <v>9</v>
      </c>
      <c r="B275" s="114">
        <v>22090109</v>
      </c>
      <c r="C275" s="142" t="s">
        <v>476</v>
      </c>
      <c r="D275" s="104">
        <v>10000000</v>
      </c>
      <c r="E275" s="105">
        <v>0</v>
      </c>
      <c r="F275" s="106">
        <f>D275+E275</f>
        <v>10000000</v>
      </c>
    </row>
    <row r="276" spans="1:6" x14ac:dyDescent="0.25">
      <c r="A276" s="103">
        <v>10</v>
      </c>
      <c r="B276" s="114">
        <v>22090110</v>
      </c>
      <c r="C276" s="142" t="s">
        <v>477</v>
      </c>
      <c r="D276" s="104">
        <v>10000000</v>
      </c>
      <c r="E276" s="105">
        <v>0</v>
      </c>
      <c r="F276" s="106">
        <v>5000000</v>
      </c>
    </row>
    <row r="277" spans="1:6" x14ac:dyDescent="0.25">
      <c r="A277" s="109"/>
      <c r="B277" s="119"/>
      <c r="C277" s="116" t="s">
        <v>6</v>
      </c>
      <c r="D277" s="112">
        <f>SUM(D267:D276)</f>
        <v>352000000</v>
      </c>
      <c r="E277" s="113">
        <f>SUM(E267:E276)</f>
        <v>28000000</v>
      </c>
      <c r="F277" s="113">
        <f>SUM(F267:F276)</f>
        <v>372000000</v>
      </c>
    </row>
    <row r="291" spans="1:6" x14ac:dyDescent="0.25">
      <c r="A291" s="94" t="s">
        <v>341</v>
      </c>
      <c r="B291" s="94"/>
      <c r="C291" s="94"/>
      <c r="D291" s="94"/>
      <c r="E291" s="94"/>
      <c r="F291" s="94"/>
    </row>
    <row r="292" spans="1:6" x14ac:dyDescent="0.25">
      <c r="A292" s="94" t="s">
        <v>342</v>
      </c>
      <c r="B292" s="94"/>
      <c r="C292" s="94"/>
      <c r="D292" s="94"/>
      <c r="E292" s="94"/>
      <c r="F292" s="94"/>
    </row>
    <row r="293" spans="1:6" x14ac:dyDescent="0.25">
      <c r="A293" s="94" t="s">
        <v>5</v>
      </c>
      <c r="B293" s="94"/>
      <c r="C293" s="94"/>
      <c r="D293" s="94"/>
      <c r="E293" s="94"/>
      <c r="F293" s="94"/>
    </row>
    <row r="294" spans="1:6" x14ac:dyDescent="0.25">
      <c r="A294" s="95"/>
      <c r="B294" s="95"/>
      <c r="C294" s="95"/>
      <c r="D294" s="95"/>
      <c r="E294" s="95"/>
      <c r="F294" s="95"/>
    </row>
    <row r="295" spans="1:6" x14ac:dyDescent="0.25">
      <c r="A295" s="96" t="s">
        <v>478</v>
      </c>
      <c r="B295" s="96"/>
      <c r="C295" s="96"/>
      <c r="D295" s="96"/>
      <c r="E295" s="96"/>
      <c r="F295" s="97"/>
    </row>
    <row r="296" spans="1:6" x14ac:dyDescent="0.25">
      <c r="A296" s="98" t="s">
        <v>479</v>
      </c>
      <c r="B296" s="98"/>
      <c r="C296" s="98"/>
      <c r="D296" s="97"/>
      <c r="E296" s="97"/>
      <c r="F296" s="97"/>
    </row>
    <row r="297" spans="1:6" ht="27.75" customHeight="1" x14ac:dyDescent="0.25">
      <c r="A297" s="99" t="s">
        <v>0</v>
      </c>
      <c r="B297" s="101" t="s">
        <v>345</v>
      </c>
      <c r="C297" s="101" t="s">
        <v>346</v>
      </c>
      <c r="D297" s="101" t="s">
        <v>347</v>
      </c>
      <c r="E297" s="100" t="s">
        <v>348</v>
      </c>
      <c r="F297" s="100" t="s">
        <v>349</v>
      </c>
    </row>
    <row r="298" spans="1:6" x14ac:dyDescent="0.25">
      <c r="A298" s="103">
        <v>1</v>
      </c>
      <c r="B298" s="143">
        <v>22090101</v>
      </c>
      <c r="C298" s="3" t="s">
        <v>480</v>
      </c>
      <c r="D298" s="122">
        <v>3000000</v>
      </c>
      <c r="E298" s="144">
        <v>0</v>
      </c>
      <c r="F298" s="106">
        <f>D298+E298</f>
        <v>3000000</v>
      </c>
    </row>
    <row r="299" spans="1:6" x14ac:dyDescent="0.25">
      <c r="A299" s="103">
        <v>2</v>
      </c>
      <c r="B299" s="143">
        <v>22090102</v>
      </c>
      <c r="C299" s="3" t="s">
        <v>481</v>
      </c>
      <c r="D299" s="122">
        <v>5000000</v>
      </c>
      <c r="E299" s="144">
        <v>0</v>
      </c>
      <c r="F299" s="106">
        <f>D299+E299</f>
        <v>5000000</v>
      </c>
    </row>
    <row r="300" spans="1:6" x14ac:dyDescent="0.25">
      <c r="A300" s="103">
        <v>3</v>
      </c>
      <c r="B300" s="143">
        <v>22090103</v>
      </c>
      <c r="C300" s="3" t="s">
        <v>482</v>
      </c>
      <c r="D300" s="122">
        <v>1000000</v>
      </c>
      <c r="E300" s="144">
        <v>0</v>
      </c>
      <c r="F300" s="106">
        <f>D300+E300</f>
        <v>1000000</v>
      </c>
    </row>
    <row r="301" spans="1:6" x14ac:dyDescent="0.25">
      <c r="A301" s="103">
        <v>4</v>
      </c>
      <c r="B301" s="143">
        <v>22090104</v>
      </c>
      <c r="C301" s="3" t="s">
        <v>483</v>
      </c>
      <c r="D301" s="122">
        <v>2000000</v>
      </c>
      <c r="E301" s="144">
        <v>0</v>
      </c>
      <c r="F301" s="106">
        <f>D301+E301</f>
        <v>2000000</v>
      </c>
    </row>
    <row r="302" spans="1:6" x14ac:dyDescent="0.25">
      <c r="A302" s="103">
        <v>5</v>
      </c>
      <c r="B302" s="143">
        <v>22090105</v>
      </c>
      <c r="C302" s="3" t="s">
        <v>484</v>
      </c>
      <c r="D302" s="122">
        <v>160000000</v>
      </c>
      <c r="E302" s="144">
        <v>0</v>
      </c>
      <c r="F302" s="106">
        <v>140000000</v>
      </c>
    </row>
    <row r="303" spans="1:6" x14ac:dyDescent="0.25">
      <c r="A303" s="103">
        <v>6</v>
      </c>
      <c r="B303" s="143">
        <v>22090106</v>
      </c>
      <c r="C303" s="3" t="s">
        <v>485</v>
      </c>
      <c r="D303" s="145">
        <v>0</v>
      </c>
      <c r="E303" s="144">
        <v>0</v>
      </c>
      <c r="F303" s="106">
        <f>D303+E303</f>
        <v>0</v>
      </c>
    </row>
    <row r="304" spans="1:6" ht="23.25" x14ac:dyDescent="0.25">
      <c r="A304" s="103">
        <v>7</v>
      </c>
      <c r="B304" s="143">
        <v>22090107</v>
      </c>
      <c r="C304" s="3" t="s">
        <v>486</v>
      </c>
      <c r="D304" s="122">
        <v>1224000</v>
      </c>
      <c r="E304" s="144">
        <v>0</v>
      </c>
      <c r="F304" s="106">
        <f>D304+E304</f>
        <v>1224000</v>
      </c>
    </row>
    <row r="305" spans="1:6" x14ac:dyDescent="0.25">
      <c r="A305" s="103">
        <v>8</v>
      </c>
      <c r="B305" s="143">
        <v>22090108</v>
      </c>
      <c r="C305" s="3" t="s">
        <v>487</v>
      </c>
      <c r="D305" s="122">
        <v>816000</v>
      </c>
      <c r="E305" s="144">
        <v>0</v>
      </c>
      <c r="F305" s="106">
        <f>D305+E305</f>
        <v>816000</v>
      </c>
    </row>
    <row r="306" spans="1:6" ht="23.25" x14ac:dyDescent="0.25">
      <c r="A306" s="103">
        <v>9</v>
      </c>
      <c r="B306" s="143">
        <v>22090109</v>
      </c>
      <c r="C306" s="3" t="s">
        <v>488</v>
      </c>
      <c r="D306" s="122">
        <v>18500000</v>
      </c>
      <c r="E306" s="144">
        <v>0</v>
      </c>
      <c r="F306" s="146">
        <f>D306+E306</f>
        <v>18500000</v>
      </c>
    </row>
    <row r="307" spans="1:6" ht="23.25" x14ac:dyDescent="0.25">
      <c r="A307" s="103">
        <v>10</v>
      </c>
      <c r="B307" s="143">
        <v>22090110</v>
      </c>
      <c r="C307" s="3" t="s">
        <v>489</v>
      </c>
      <c r="D307" s="122">
        <v>8160000</v>
      </c>
      <c r="E307" s="144">
        <v>0</v>
      </c>
      <c r="F307" s="104">
        <v>8160000</v>
      </c>
    </row>
    <row r="308" spans="1:6" x14ac:dyDescent="0.25">
      <c r="A308" s="103">
        <v>11</v>
      </c>
      <c r="B308" s="143">
        <v>22090111</v>
      </c>
      <c r="C308" s="3" t="s">
        <v>490</v>
      </c>
      <c r="D308" s="122">
        <v>10000000</v>
      </c>
      <c r="E308" s="144">
        <v>0</v>
      </c>
      <c r="F308" s="104">
        <v>10000000</v>
      </c>
    </row>
    <row r="309" spans="1:6" x14ac:dyDescent="0.25">
      <c r="A309" s="103">
        <v>12</v>
      </c>
      <c r="B309" s="143">
        <v>22090112</v>
      </c>
      <c r="C309" s="3" t="s">
        <v>491</v>
      </c>
      <c r="D309" s="122">
        <v>16000000</v>
      </c>
      <c r="E309" s="144">
        <v>0</v>
      </c>
      <c r="F309" s="104">
        <v>6000000</v>
      </c>
    </row>
    <row r="310" spans="1:6" ht="23.25" x14ac:dyDescent="0.25">
      <c r="A310" s="103">
        <v>13</v>
      </c>
      <c r="B310" s="143">
        <v>22090113</v>
      </c>
      <c r="C310" s="3" t="s">
        <v>492</v>
      </c>
      <c r="D310" s="122">
        <v>2000000</v>
      </c>
      <c r="E310" s="144">
        <v>0</v>
      </c>
      <c r="F310" s="104">
        <v>2000000</v>
      </c>
    </row>
    <row r="311" spans="1:6" ht="23.25" x14ac:dyDescent="0.25">
      <c r="A311" s="103">
        <v>14</v>
      </c>
      <c r="B311" s="143">
        <v>22090114</v>
      </c>
      <c r="C311" s="3" t="s">
        <v>493</v>
      </c>
      <c r="D311" s="145">
        <v>0</v>
      </c>
      <c r="E311" s="144">
        <v>0</v>
      </c>
      <c r="F311" s="107">
        <v>0</v>
      </c>
    </row>
    <row r="312" spans="1:6" x14ac:dyDescent="0.25">
      <c r="A312" s="103">
        <v>15</v>
      </c>
      <c r="B312" s="143">
        <v>22090115</v>
      </c>
      <c r="C312" s="3" t="s">
        <v>494</v>
      </c>
      <c r="D312" s="122">
        <v>816000</v>
      </c>
      <c r="E312" s="144">
        <v>0</v>
      </c>
      <c r="F312" s="104">
        <v>816000</v>
      </c>
    </row>
    <row r="313" spans="1:6" x14ac:dyDescent="0.25">
      <c r="A313" s="103">
        <v>16</v>
      </c>
      <c r="B313" s="143">
        <v>22090116</v>
      </c>
      <c r="C313" s="3" t="s">
        <v>495</v>
      </c>
      <c r="D313" s="122">
        <v>32640000</v>
      </c>
      <c r="E313" s="144">
        <v>0</v>
      </c>
      <c r="F313" s="104">
        <v>22640000</v>
      </c>
    </row>
    <row r="314" spans="1:6" x14ac:dyDescent="0.25">
      <c r="A314" s="103">
        <v>17</v>
      </c>
      <c r="B314" s="143">
        <v>22090117</v>
      </c>
      <c r="C314" s="3" t="s">
        <v>496</v>
      </c>
      <c r="D314" s="145">
        <v>0</v>
      </c>
      <c r="E314" s="144">
        <v>0</v>
      </c>
      <c r="F314" s="107">
        <v>0</v>
      </c>
    </row>
    <row r="315" spans="1:6" ht="23.25" x14ac:dyDescent="0.25">
      <c r="A315" s="103">
        <v>18</v>
      </c>
      <c r="B315" s="143">
        <v>22090118</v>
      </c>
      <c r="C315" s="3" t="s">
        <v>497</v>
      </c>
      <c r="D315" s="122">
        <v>30000000</v>
      </c>
      <c r="E315" s="144">
        <v>0</v>
      </c>
      <c r="F315" s="104">
        <v>3000000</v>
      </c>
    </row>
    <row r="316" spans="1:6" x14ac:dyDescent="0.25">
      <c r="A316" s="103">
        <v>19</v>
      </c>
      <c r="B316" s="143">
        <v>22090119</v>
      </c>
      <c r="C316" s="3" t="s">
        <v>498</v>
      </c>
      <c r="D316" s="122">
        <v>1000000</v>
      </c>
      <c r="E316" s="147">
        <v>0</v>
      </c>
      <c r="F316" s="104">
        <v>1000000</v>
      </c>
    </row>
    <row r="317" spans="1:6" ht="16.5" customHeight="1" x14ac:dyDescent="0.25">
      <c r="A317" s="103">
        <v>20</v>
      </c>
      <c r="B317" s="143">
        <v>22090120</v>
      </c>
      <c r="C317" s="3" t="s">
        <v>499</v>
      </c>
      <c r="D317" s="122">
        <v>5000000</v>
      </c>
      <c r="E317" s="147">
        <v>0</v>
      </c>
      <c r="F317" s="104">
        <v>5000000</v>
      </c>
    </row>
    <row r="318" spans="1:6" x14ac:dyDescent="0.25">
      <c r="A318" s="103">
        <v>21</v>
      </c>
      <c r="B318" s="143">
        <v>22090121</v>
      </c>
      <c r="C318" s="3" t="s">
        <v>500</v>
      </c>
      <c r="D318" s="122">
        <v>2000000</v>
      </c>
      <c r="E318" s="148">
        <v>0</v>
      </c>
      <c r="F318" s="104">
        <v>2000000</v>
      </c>
    </row>
    <row r="319" spans="1:6" x14ac:dyDescent="0.25">
      <c r="A319" s="102"/>
      <c r="B319" s="115"/>
      <c r="C319" s="149" t="s">
        <v>6</v>
      </c>
      <c r="D319" s="150">
        <f>SUM(D298:D318)</f>
        <v>299156000</v>
      </c>
      <c r="E319" s="151">
        <f>SUM(E298:E318)</f>
        <v>0</v>
      </c>
      <c r="F319" s="152">
        <f>SUM(F298:F318)</f>
        <v>232156000</v>
      </c>
    </row>
    <row r="321" spans="1:6" x14ac:dyDescent="0.25">
      <c r="A321" s="94" t="s">
        <v>341</v>
      </c>
      <c r="B321" s="94"/>
      <c r="C321" s="94"/>
      <c r="D321" s="94"/>
      <c r="E321" s="94"/>
      <c r="F321" s="94"/>
    </row>
    <row r="322" spans="1:6" x14ac:dyDescent="0.25">
      <c r="A322" s="94" t="s">
        <v>342</v>
      </c>
      <c r="B322" s="94"/>
      <c r="C322" s="94"/>
      <c r="D322" s="94"/>
      <c r="E322" s="94"/>
      <c r="F322" s="94"/>
    </row>
    <row r="323" spans="1:6" x14ac:dyDescent="0.25">
      <c r="A323" s="94" t="s">
        <v>5</v>
      </c>
      <c r="B323" s="94"/>
      <c r="C323" s="94"/>
      <c r="D323" s="94"/>
      <c r="E323" s="94"/>
      <c r="F323" s="94"/>
    </row>
    <row r="324" spans="1:6" x14ac:dyDescent="0.25">
      <c r="A324" s="95"/>
      <c r="B324" s="95"/>
      <c r="C324" s="95"/>
      <c r="D324" s="95"/>
      <c r="E324" s="95"/>
      <c r="F324" s="95"/>
    </row>
    <row r="325" spans="1:6" x14ac:dyDescent="0.25">
      <c r="A325" s="96" t="s">
        <v>501</v>
      </c>
      <c r="B325" s="96"/>
      <c r="C325" s="96"/>
      <c r="D325" s="96"/>
      <c r="E325" s="96"/>
      <c r="F325" s="97"/>
    </row>
    <row r="326" spans="1:6" x14ac:dyDescent="0.25">
      <c r="A326" s="97"/>
      <c r="B326" s="95"/>
      <c r="C326" s="97"/>
      <c r="D326" s="97"/>
      <c r="E326" s="97"/>
      <c r="F326" s="97"/>
    </row>
    <row r="327" spans="1:6" x14ac:dyDescent="0.25">
      <c r="A327" s="98" t="s">
        <v>502</v>
      </c>
      <c r="B327" s="98"/>
      <c r="C327" s="98"/>
      <c r="D327" s="97"/>
      <c r="E327" s="97"/>
      <c r="F327" s="97"/>
    </row>
    <row r="328" spans="1:6" ht="24.75" x14ac:dyDescent="0.25">
      <c r="A328" s="99" t="s">
        <v>0</v>
      </c>
      <c r="B328" s="101" t="s">
        <v>345</v>
      </c>
      <c r="C328" s="101" t="s">
        <v>346</v>
      </c>
      <c r="D328" s="101" t="s">
        <v>347</v>
      </c>
      <c r="E328" s="100" t="s">
        <v>348</v>
      </c>
      <c r="F328" s="100" t="s">
        <v>349</v>
      </c>
    </row>
    <row r="329" spans="1:6" x14ac:dyDescent="0.25">
      <c r="A329" s="103">
        <v>1</v>
      </c>
      <c r="B329" s="114">
        <v>22090101</v>
      </c>
      <c r="C329" s="142" t="s">
        <v>503</v>
      </c>
      <c r="D329" s="153">
        <v>0</v>
      </c>
      <c r="E329" s="125">
        <v>0</v>
      </c>
      <c r="F329" s="106">
        <f t="shared" ref="F329:F336" si="6">D329+E329</f>
        <v>0</v>
      </c>
    </row>
    <row r="330" spans="1:6" x14ac:dyDescent="0.25">
      <c r="A330" s="103">
        <v>2</v>
      </c>
      <c r="B330" s="114">
        <v>22090102</v>
      </c>
      <c r="C330" s="142" t="s">
        <v>504</v>
      </c>
      <c r="D330" s="153">
        <v>0</v>
      </c>
      <c r="E330" s="125">
        <v>0</v>
      </c>
      <c r="F330" s="106">
        <f t="shared" si="6"/>
        <v>0</v>
      </c>
    </row>
    <row r="331" spans="1:6" ht="23.25" x14ac:dyDescent="0.25">
      <c r="A331" s="103">
        <v>3</v>
      </c>
      <c r="B331" s="114">
        <v>22090103</v>
      </c>
      <c r="C331" s="142" t="s">
        <v>505</v>
      </c>
      <c r="D331" s="104">
        <v>380000000</v>
      </c>
      <c r="E331" s="106">
        <v>0</v>
      </c>
      <c r="F331" s="106">
        <f t="shared" si="6"/>
        <v>380000000</v>
      </c>
    </row>
    <row r="332" spans="1:6" x14ac:dyDescent="0.25">
      <c r="A332" s="103">
        <v>4</v>
      </c>
      <c r="B332" s="114">
        <v>22090104</v>
      </c>
      <c r="C332" s="142" t="s">
        <v>506</v>
      </c>
      <c r="D332" s="154">
        <v>0</v>
      </c>
      <c r="E332" s="125">
        <v>0</v>
      </c>
      <c r="F332" s="106">
        <f t="shared" si="6"/>
        <v>0</v>
      </c>
    </row>
    <row r="333" spans="1:6" x14ac:dyDescent="0.25">
      <c r="A333" s="103">
        <v>5</v>
      </c>
      <c r="B333" s="114">
        <v>22090105</v>
      </c>
      <c r="C333" s="142" t="s">
        <v>507</v>
      </c>
      <c r="D333" s="104">
        <v>20000000</v>
      </c>
      <c r="E333" s="125">
        <v>0</v>
      </c>
      <c r="F333" s="106">
        <f t="shared" si="6"/>
        <v>20000000</v>
      </c>
    </row>
    <row r="334" spans="1:6" x14ac:dyDescent="0.25">
      <c r="A334" s="103">
        <v>6</v>
      </c>
      <c r="B334" s="114">
        <v>22090106</v>
      </c>
      <c r="C334" s="142" t="s">
        <v>508</v>
      </c>
      <c r="D334" s="154">
        <v>0</v>
      </c>
      <c r="E334" s="125">
        <v>0</v>
      </c>
      <c r="F334" s="106">
        <f t="shared" si="6"/>
        <v>0</v>
      </c>
    </row>
    <row r="335" spans="1:6" x14ac:dyDescent="0.25">
      <c r="A335" s="103">
        <v>7</v>
      </c>
      <c r="B335" s="114">
        <v>22090107</v>
      </c>
      <c r="C335" s="142" t="s">
        <v>509</v>
      </c>
      <c r="D335" s="104">
        <v>50000000</v>
      </c>
      <c r="E335" s="125">
        <v>10000000</v>
      </c>
      <c r="F335" s="106">
        <f t="shared" si="6"/>
        <v>60000000</v>
      </c>
    </row>
    <row r="336" spans="1:6" x14ac:dyDescent="0.25">
      <c r="A336" s="103">
        <v>8</v>
      </c>
      <c r="B336" s="13">
        <v>22090108</v>
      </c>
      <c r="C336" s="13" t="s">
        <v>510</v>
      </c>
      <c r="D336" s="155">
        <v>0</v>
      </c>
      <c r="E336" s="125">
        <v>0</v>
      </c>
      <c r="F336" s="106">
        <f t="shared" si="6"/>
        <v>0</v>
      </c>
    </row>
    <row r="337" spans="1:6" x14ac:dyDescent="0.25">
      <c r="A337" s="109"/>
      <c r="B337" s="110"/>
      <c r="C337" s="137" t="s">
        <v>6</v>
      </c>
      <c r="D337" s="156">
        <f>SUM(D329:D336)</f>
        <v>450000000</v>
      </c>
      <c r="E337" s="113">
        <f>SUM(E329:E336)</f>
        <v>10000000</v>
      </c>
      <c r="F337" s="113">
        <f>SUM(F329:F336)</f>
        <v>460000000</v>
      </c>
    </row>
    <row r="341" spans="1:6" x14ac:dyDescent="0.25">
      <c r="D341" s="1" t="s">
        <v>511</v>
      </c>
    </row>
    <row r="354" spans="1:6" x14ac:dyDescent="0.25">
      <c r="A354" s="94" t="s">
        <v>341</v>
      </c>
      <c r="B354" s="94"/>
      <c r="C354" s="94"/>
      <c r="D354" s="94"/>
      <c r="E354" s="94"/>
      <c r="F354" s="94"/>
    </row>
    <row r="355" spans="1:6" x14ac:dyDescent="0.25">
      <c r="A355" s="94" t="s">
        <v>342</v>
      </c>
      <c r="B355" s="94"/>
      <c r="C355" s="94"/>
      <c r="D355" s="94"/>
      <c r="E355" s="94"/>
      <c r="F355" s="94"/>
    </row>
    <row r="356" spans="1:6" x14ac:dyDescent="0.25">
      <c r="A356" s="94" t="s">
        <v>5</v>
      </c>
      <c r="B356" s="94"/>
      <c r="C356" s="94"/>
      <c r="D356" s="94"/>
      <c r="E356" s="94"/>
      <c r="F356" s="94"/>
    </row>
    <row r="357" spans="1:6" x14ac:dyDescent="0.25">
      <c r="A357" s="95"/>
      <c r="B357" s="95"/>
      <c r="C357" s="95"/>
      <c r="D357" s="95"/>
      <c r="E357" s="95"/>
      <c r="F357" s="95"/>
    </row>
    <row r="358" spans="1:6" x14ac:dyDescent="0.25">
      <c r="A358" s="96" t="s">
        <v>512</v>
      </c>
      <c r="B358" s="96"/>
      <c r="C358" s="96"/>
      <c r="D358" s="96"/>
      <c r="E358" s="96"/>
      <c r="F358" s="97"/>
    </row>
    <row r="359" spans="1:6" x14ac:dyDescent="0.25">
      <c r="A359" s="98" t="s">
        <v>513</v>
      </c>
      <c r="B359" s="98"/>
      <c r="C359" s="98"/>
      <c r="D359" s="97"/>
      <c r="E359" s="97"/>
      <c r="F359" s="97"/>
    </row>
    <row r="360" spans="1:6" ht="28.5" customHeight="1" x14ac:dyDescent="0.25">
      <c r="A360" s="99" t="s">
        <v>0</v>
      </c>
      <c r="B360" s="101" t="s">
        <v>345</v>
      </c>
      <c r="C360" s="101" t="s">
        <v>346</v>
      </c>
      <c r="D360" s="101" t="s">
        <v>347</v>
      </c>
      <c r="E360" s="100" t="s">
        <v>348</v>
      </c>
      <c r="F360" s="100" t="s">
        <v>349</v>
      </c>
    </row>
    <row r="361" spans="1:6" x14ac:dyDescent="0.25">
      <c r="A361" s="103">
        <v>1</v>
      </c>
      <c r="B361" s="114">
        <v>22090101</v>
      </c>
      <c r="C361" s="3" t="s">
        <v>514</v>
      </c>
      <c r="D361" s="104">
        <v>5000000</v>
      </c>
      <c r="E361" s="144">
        <v>0</v>
      </c>
      <c r="F361" s="106">
        <f t="shared" ref="F361:F369" si="7">D361+E361</f>
        <v>5000000</v>
      </c>
    </row>
    <row r="362" spans="1:6" x14ac:dyDescent="0.25">
      <c r="A362" s="103">
        <v>2</v>
      </c>
      <c r="B362" s="114">
        <v>22090102</v>
      </c>
      <c r="C362" s="3" t="s">
        <v>515</v>
      </c>
      <c r="D362" s="104">
        <v>2000000</v>
      </c>
      <c r="E362" s="144">
        <v>0</v>
      </c>
      <c r="F362" s="106">
        <f t="shared" si="7"/>
        <v>2000000</v>
      </c>
    </row>
    <row r="363" spans="1:6" x14ac:dyDescent="0.25">
      <c r="A363" s="103">
        <v>3</v>
      </c>
      <c r="B363" s="114">
        <v>22090103</v>
      </c>
      <c r="C363" s="3" t="s">
        <v>516</v>
      </c>
      <c r="D363" s="154">
        <v>0</v>
      </c>
      <c r="E363" s="144">
        <v>0</v>
      </c>
      <c r="F363" s="106">
        <f t="shared" si="7"/>
        <v>0</v>
      </c>
    </row>
    <row r="364" spans="1:6" x14ac:dyDescent="0.25">
      <c r="A364" s="103">
        <v>4</v>
      </c>
      <c r="B364" s="114">
        <v>22090104</v>
      </c>
      <c r="C364" s="3" t="s">
        <v>517</v>
      </c>
      <c r="D364" s="154">
        <v>0</v>
      </c>
      <c r="E364" s="144">
        <v>0</v>
      </c>
      <c r="F364" s="106">
        <f t="shared" si="7"/>
        <v>0</v>
      </c>
    </row>
    <row r="365" spans="1:6" x14ac:dyDescent="0.25">
      <c r="A365" s="103">
        <v>5</v>
      </c>
      <c r="B365" s="114">
        <v>22090105</v>
      </c>
      <c r="C365" s="3" t="s">
        <v>518</v>
      </c>
      <c r="D365" s="154">
        <v>0</v>
      </c>
      <c r="E365" s="144">
        <v>0</v>
      </c>
      <c r="F365" s="106">
        <f t="shared" si="7"/>
        <v>0</v>
      </c>
    </row>
    <row r="366" spans="1:6" x14ac:dyDescent="0.25">
      <c r="A366" s="103">
        <v>6</v>
      </c>
      <c r="B366" s="114">
        <v>22090106</v>
      </c>
      <c r="C366" s="3" t="s">
        <v>519</v>
      </c>
      <c r="D366" s="154">
        <v>0</v>
      </c>
      <c r="E366" s="144">
        <v>0</v>
      </c>
      <c r="F366" s="106">
        <f t="shared" si="7"/>
        <v>0</v>
      </c>
    </row>
    <row r="367" spans="1:6" x14ac:dyDescent="0.25">
      <c r="A367" s="103">
        <v>7</v>
      </c>
      <c r="B367" s="114">
        <v>22090107</v>
      </c>
      <c r="C367" s="3" t="s">
        <v>520</v>
      </c>
      <c r="D367" s="154">
        <v>0</v>
      </c>
      <c r="E367" s="144">
        <v>0</v>
      </c>
      <c r="F367" s="106">
        <f t="shared" si="7"/>
        <v>0</v>
      </c>
    </row>
    <row r="368" spans="1:6" x14ac:dyDescent="0.25">
      <c r="A368" s="103">
        <v>8</v>
      </c>
      <c r="B368" s="114">
        <v>22090108</v>
      </c>
      <c r="C368" s="3" t="s">
        <v>521</v>
      </c>
      <c r="D368" s="154">
        <v>0</v>
      </c>
      <c r="E368" s="144">
        <v>0</v>
      </c>
      <c r="F368" s="106">
        <f t="shared" si="7"/>
        <v>0</v>
      </c>
    </row>
    <row r="369" spans="1:6" x14ac:dyDescent="0.25">
      <c r="A369" s="103">
        <v>9</v>
      </c>
      <c r="B369" s="114">
        <v>22090109</v>
      </c>
      <c r="C369" s="3" t="s">
        <v>522</v>
      </c>
      <c r="D369" s="154">
        <v>0</v>
      </c>
      <c r="E369" s="144">
        <v>0</v>
      </c>
      <c r="F369" s="106">
        <f t="shared" si="7"/>
        <v>0</v>
      </c>
    </row>
    <row r="370" spans="1:6" x14ac:dyDescent="0.25">
      <c r="A370" s="103">
        <v>10</v>
      </c>
      <c r="B370" s="114">
        <v>22090110</v>
      </c>
      <c r="C370" s="3" t="s">
        <v>523</v>
      </c>
      <c r="D370" s="104">
        <v>15000000</v>
      </c>
      <c r="E370" s="144">
        <v>0</v>
      </c>
      <c r="F370" s="106">
        <v>12000000</v>
      </c>
    </row>
    <row r="371" spans="1:6" ht="23.25" x14ac:dyDescent="0.25">
      <c r="A371" s="103">
        <v>11</v>
      </c>
      <c r="B371" s="114">
        <v>22090111</v>
      </c>
      <c r="C371" s="3" t="s">
        <v>524</v>
      </c>
      <c r="D371" s="154">
        <v>0</v>
      </c>
      <c r="E371" s="144">
        <v>0</v>
      </c>
      <c r="F371" s="106">
        <f>D371+E371</f>
        <v>0</v>
      </c>
    </row>
    <row r="372" spans="1:6" x14ac:dyDescent="0.25">
      <c r="A372" s="103">
        <v>12</v>
      </c>
      <c r="B372" s="114">
        <v>22090112</v>
      </c>
      <c r="C372" s="3" t="s">
        <v>525</v>
      </c>
      <c r="D372" s="104">
        <v>8000000</v>
      </c>
      <c r="E372" s="144">
        <v>0</v>
      </c>
      <c r="F372" s="106">
        <f>D372+E372</f>
        <v>8000000</v>
      </c>
    </row>
    <row r="373" spans="1:6" x14ac:dyDescent="0.25">
      <c r="A373" s="103">
        <v>13</v>
      </c>
      <c r="B373" s="114">
        <v>22090113</v>
      </c>
      <c r="C373" s="3" t="s">
        <v>526</v>
      </c>
      <c r="D373" s="104">
        <v>98000000</v>
      </c>
      <c r="E373" s="144">
        <v>0</v>
      </c>
      <c r="F373" s="106">
        <v>0</v>
      </c>
    </row>
    <row r="374" spans="1:6" x14ac:dyDescent="0.25">
      <c r="A374" s="103">
        <v>14</v>
      </c>
      <c r="B374" s="114">
        <v>22090114</v>
      </c>
      <c r="C374" s="3" t="s">
        <v>527</v>
      </c>
      <c r="D374" s="104">
        <v>1000000</v>
      </c>
      <c r="E374" s="144">
        <v>0</v>
      </c>
      <c r="F374" s="106">
        <f t="shared" ref="F374:F384" si="8">D374+E374</f>
        <v>1000000</v>
      </c>
    </row>
    <row r="375" spans="1:6" x14ac:dyDescent="0.25">
      <c r="A375" s="103">
        <v>15</v>
      </c>
      <c r="B375" s="114">
        <v>22090115</v>
      </c>
      <c r="C375" s="3" t="s">
        <v>528</v>
      </c>
      <c r="D375" s="154">
        <v>0</v>
      </c>
      <c r="E375" s="144">
        <v>0</v>
      </c>
      <c r="F375" s="106">
        <f t="shared" si="8"/>
        <v>0</v>
      </c>
    </row>
    <row r="376" spans="1:6" x14ac:dyDescent="0.25">
      <c r="A376" s="103">
        <v>16</v>
      </c>
      <c r="B376" s="114">
        <v>22090116</v>
      </c>
      <c r="C376" s="3" t="s">
        <v>529</v>
      </c>
      <c r="D376" s="154">
        <v>0</v>
      </c>
      <c r="E376" s="144">
        <v>0</v>
      </c>
      <c r="F376" s="106">
        <f t="shared" si="8"/>
        <v>0</v>
      </c>
    </row>
    <row r="377" spans="1:6" x14ac:dyDescent="0.25">
      <c r="A377" s="103">
        <v>17</v>
      </c>
      <c r="B377" s="114">
        <v>22090117</v>
      </c>
      <c r="C377" s="3" t="s">
        <v>530</v>
      </c>
      <c r="D377" s="104">
        <v>2000000</v>
      </c>
      <c r="E377" s="144">
        <v>0</v>
      </c>
      <c r="F377" s="106">
        <f t="shared" si="8"/>
        <v>2000000</v>
      </c>
    </row>
    <row r="378" spans="1:6" x14ac:dyDescent="0.25">
      <c r="A378" s="103">
        <v>18</v>
      </c>
      <c r="B378" s="114">
        <v>22090118</v>
      </c>
      <c r="C378" s="3" t="s">
        <v>531</v>
      </c>
      <c r="D378" s="104">
        <v>2000000</v>
      </c>
      <c r="E378" s="144">
        <v>1000000</v>
      </c>
      <c r="F378" s="106">
        <f t="shared" si="8"/>
        <v>3000000</v>
      </c>
    </row>
    <row r="379" spans="1:6" x14ac:dyDescent="0.25">
      <c r="A379" s="103">
        <v>19</v>
      </c>
      <c r="B379" s="114">
        <v>22090119</v>
      </c>
      <c r="C379" s="3" t="s">
        <v>532</v>
      </c>
      <c r="D379" s="104">
        <v>22000000</v>
      </c>
      <c r="E379" s="147">
        <v>0</v>
      </c>
      <c r="F379" s="106">
        <f t="shared" si="8"/>
        <v>22000000</v>
      </c>
    </row>
    <row r="380" spans="1:6" ht="12.75" customHeight="1" x14ac:dyDescent="0.25">
      <c r="A380" s="103">
        <v>20</v>
      </c>
      <c r="B380" s="114">
        <v>22090120</v>
      </c>
      <c r="C380" s="3" t="s">
        <v>533</v>
      </c>
      <c r="D380" s="104">
        <v>5000000</v>
      </c>
      <c r="E380" s="147">
        <v>0</v>
      </c>
      <c r="F380" s="106">
        <f t="shared" si="8"/>
        <v>5000000</v>
      </c>
    </row>
    <row r="381" spans="1:6" x14ac:dyDescent="0.25">
      <c r="A381" s="103">
        <v>21</v>
      </c>
      <c r="B381" s="114">
        <v>22090121</v>
      </c>
      <c r="C381" s="3" t="s">
        <v>534</v>
      </c>
      <c r="D381" s="154">
        <v>0</v>
      </c>
      <c r="E381" s="148">
        <v>0</v>
      </c>
      <c r="F381" s="106">
        <f t="shared" si="8"/>
        <v>0</v>
      </c>
    </row>
    <row r="382" spans="1:6" x14ac:dyDescent="0.25">
      <c r="A382" s="103">
        <v>22</v>
      </c>
      <c r="B382" s="114">
        <v>22090122</v>
      </c>
      <c r="C382" s="3" t="s">
        <v>535</v>
      </c>
      <c r="D382" s="154">
        <v>0</v>
      </c>
      <c r="E382" s="148">
        <v>0</v>
      </c>
      <c r="F382" s="106">
        <f t="shared" si="8"/>
        <v>0</v>
      </c>
    </row>
    <row r="383" spans="1:6" x14ac:dyDescent="0.25">
      <c r="A383" s="103">
        <v>23</v>
      </c>
      <c r="B383" s="117">
        <v>22090123</v>
      </c>
      <c r="C383" s="118" t="s">
        <v>536</v>
      </c>
      <c r="D383" s="104">
        <v>34000000</v>
      </c>
      <c r="E383" s="148">
        <v>0</v>
      </c>
      <c r="F383" s="106">
        <f t="shared" si="8"/>
        <v>34000000</v>
      </c>
    </row>
    <row r="384" spans="1:6" x14ac:dyDescent="0.25">
      <c r="A384" s="103">
        <v>24</v>
      </c>
      <c r="B384" s="159">
        <v>22090104</v>
      </c>
      <c r="C384" s="160" t="s">
        <v>537</v>
      </c>
      <c r="D384" s="161">
        <v>0</v>
      </c>
      <c r="E384" s="148">
        <v>0</v>
      </c>
      <c r="F384" s="106">
        <f t="shared" si="8"/>
        <v>0</v>
      </c>
    </row>
    <row r="385" spans="1:6" x14ac:dyDescent="0.25">
      <c r="A385" s="102"/>
      <c r="B385" s="115"/>
      <c r="C385" s="149" t="s">
        <v>6</v>
      </c>
      <c r="D385" s="150">
        <f>SUM(D361:D384)</f>
        <v>194000000</v>
      </c>
      <c r="E385" s="151">
        <f>SUM(E361:E384)</f>
        <v>1000000</v>
      </c>
      <c r="F385" s="162">
        <f>SUM(F361:F384)</f>
        <v>94000000</v>
      </c>
    </row>
    <row r="387" spans="1:6" x14ac:dyDescent="0.25">
      <c r="A387" s="94" t="s">
        <v>341</v>
      </c>
      <c r="B387" s="94"/>
      <c r="C387" s="94"/>
      <c r="D387" s="94"/>
      <c r="E387" s="94"/>
      <c r="F387" s="94"/>
    </row>
    <row r="388" spans="1:6" x14ac:dyDescent="0.25">
      <c r="A388" s="94" t="s">
        <v>342</v>
      </c>
      <c r="B388" s="94"/>
      <c r="C388" s="94"/>
      <c r="D388" s="94"/>
      <c r="E388" s="94"/>
      <c r="F388" s="94"/>
    </row>
    <row r="389" spans="1:6" x14ac:dyDescent="0.25">
      <c r="A389" s="94" t="s">
        <v>5</v>
      </c>
      <c r="B389" s="94"/>
      <c r="C389" s="94"/>
      <c r="D389" s="94"/>
      <c r="E389" s="94"/>
      <c r="F389" s="94"/>
    </row>
    <row r="390" spans="1:6" x14ac:dyDescent="0.25">
      <c r="A390" s="95"/>
      <c r="B390" s="95"/>
      <c r="C390" s="95"/>
      <c r="D390" s="95"/>
      <c r="E390" s="95"/>
      <c r="F390" s="95"/>
    </row>
    <row r="391" spans="1:6" x14ac:dyDescent="0.25">
      <c r="A391" s="96" t="s">
        <v>538</v>
      </c>
      <c r="B391" s="96"/>
      <c r="C391" s="96"/>
      <c r="D391" s="96"/>
      <c r="E391" s="96"/>
      <c r="F391" s="97"/>
    </row>
    <row r="392" spans="1:6" x14ac:dyDescent="0.25">
      <c r="A392" s="98" t="s">
        <v>539</v>
      </c>
      <c r="B392" s="98"/>
      <c r="C392" s="98"/>
      <c r="D392" s="97"/>
      <c r="E392" s="97"/>
      <c r="F392" s="97"/>
    </row>
    <row r="393" spans="1:6" ht="24.75" x14ac:dyDescent="0.25">
      <c r="A393" s="99" t="s">
        <v>0</v>
      </c>
      <c r="B393" s="101" t="s">
        <v>345</v>
      </c>
      <c r="C393" s="101" t="s">
        <v>346</v>
      </c>
      <c r="D393" s="101" t="s">
        <v>347</v>
      </c>
      <c r="E393" s="100" t="s">
        <v>348</v>
      </c>
      <c r="F393" s="100" t="s">
        <v>349</v>
      </c>
    </row>
    <row r="394" spans="1:6" ht="34.5" x14ac:dyDescent="0.25">
      <c r="A394" s="103">
        <v>1</v>
      </c>
      <c r="B394" s="143">
        <v>22090101</v>
      </c>
      <c r="C394" s="3" t="s">
        <v>540</v>
      </c>
      <c r="D394" s="122">
        <v>200000000</v>
      </c>
      <c r="E394" s="144">
        <v>0</v>
      </c>
      <c r="F394" s="106">
        <f>D394+E394</f>
        <v>200000000</v>
      </c>
    </row>
    <row r="395" spans="1:6" x14ac:dyDescent="0.25">
      <c r="A395" s="103">
        <v>2</v>
      </c>
      <c r="B395" s="143">
        <v>22090102</v>
      </c>
      <c r="C395" s="3" t="s">
        <v>541</v>
      </c>
      <c r="D395" s="122">
        <v>100000000</v>
      </c>
      <c r="E395" s="144"/>
      <c r="F395" s="106">
        <v>27000000</v>
      </c>
    </row>
    <row r="396" spans="1:6" x14ac:dyDescent="0.25">
      <c r="A396" s="102"/>
      <c r="B396" s="115"/>
      <c r="C396" s="149" t="s">
        <v>6</v>
      </c>
      <c r="D396" s="150">
        <f>SUM(D394:D395)</f>
        <v>300000000</v>
      </c>
      <c r="E396" s="151">
        <f>SUM(E394:E395)</f>
        <v>0</v>
      </c>
      <c r="F396" s="162">
        <f>SUM(F394:F395)</f>
        <v>227000000</v>
      </c>
    </row>
    <row r="397" spans="1:6" x14ac:dyDescent="0.25">
      <c r="A397" s="126"/>
      <c r="B397" s="163"/>
      <c r="C397" s="164"/>
      <c r="D397" s="165"/>
      <c r="E397" s="166"/>
      <c r="F397" s="167"/>
    </row>
    <row r="398" spans="1:6" x14ac:dyDescent="0.25">
      <c r="A398" s="126"/>
      <c r="B398" s="163"/>
      <c r="C398" s="164"/>
      <c r="D398" s="165"/>
      <c r="E398" s="166"/>
      <c r="F398" s="167"/>
    </row>
    <row r="399" spans="1:6" x14ac:dyDescent="0.25">
      <c r="A399" s="126"/>
      <c r="B399" s="163"/>
      <c r="C399" s="164"/>
      <c r="D399" s="165"/>
      <c r="E399" s="166"/>
      <c r="F399" s="167"/>
    </row>
    <row r="400" spans="1:6" x14ac:dyDescent="0.25">
      <c r="A400" s="126"/>
      <c r="B400" s="163"/>
      <c r="C400" s="164"/>
      <c r="D400" s="165"/>
      <c r="E400" s="166"/>
      <c r="F400" s="167"/>
    </row>
    <row r="401" spans="1:6" x14ac:dyDescent="0.25">
      <c r="A401" s="126"/>
      <c r="B401" s="163"/>
      <c r="C401" s="164"/>
      <c r="D401" s="165"/>
      <c r="E401" s="166"/>
      <c r="F401" s="167"/>
    </row>
    <row r="402" spans="1:6" x14ac:dyDescent="0.25">
      <c r="A402" s="126"/>
      <c r="B402" s="163"/>
      <c r="C402" s="164"/>
      <c r="D402" s="165"/>
      <c r="E402" s="166"/>
      <c r="F402" s="167"/>
    </row>
    <row r="403" spans="1:6" x14ac:dyDescent="0.25">
      <c r="A403" s="126"/>
      <c r="B403" s="163"/>
      <c r="C403" s="164"/>
      <c r="D403" s="165"/>
      <c r="E403" s="166"/>
      <c r="F403" s="167"/>
    </row>
    <row r="404" spans="1:6" x14ac:dyDescent="0.25">
      <c r="A404" s="126"/>
      <c r="B404" s="163"/>
      <c r="C404" s="164"/>
      <c r="D404" s="165"/>
      <c r="E404" s="166"/>
      <c r="F404" s="167"/>
    </row>
    <row r="405" spans="1:6" x14ac:dyDescent="0.25">
      <c r="A405" s="126"/>
      <c r="B405" s="163"/>
      <c r="C405" s="164"/>
      <c r="D405" s="165"/>
      <c r="E405" s="166"/>
      <c r="F405" s="167"/>
    </row>
    <row r="406" spans="1:6" x14ac:dyDescent="0.25">
      <c r="A406" s="126"/>
      <c r="B406" s="163"/>
      <c r="C406" s="164"/>
      <c r="D406" s="165"/>
      <c r="E406" s="166"/>
      <c r="F406" s="167"/>
    </row>
    <row r="407" spans="1:6" x14ac:dyDescent="0.25">
      <c r="A407" s="126"/>
      <c r="B407" s="163"/>
      <c r="C407" s="164"/>
      <c r="D407" s="165"/>
      <c r="E407" s="166"/>
      <c r="F407" s="167"/>
    </row>
    <row r="408" spans="1:6" x14ac:dyDescent="0.25">
      <c r="A408" s="126"/>
      <c r="B408" s="163"/>
      <c r="C408" s="164"/>
      <c r="D408" s="165"/>
      <c r="E408" s="166"/>
      <c r="F408" s="167"/>
    </row>
    <row r="409" spans="1:6" x14ac:dyDescent="0.25">
      <c r="A409" s="126"/>
      <c r="B409" s="163"/>
      <c r="C409" s="164"/>
      <c r="D409" s="165"/>
      <c r="E409" s="166"/>
      <c r="F409" s="167"/>
    </row>
    <row r="410" spans="1:6" x14ac:dyDescent="0.25">
      <c r="A410" s="126"/>
      <c r="B410" s="163"/>
      <c r="C410" s="164"/>
      <c r="D410" s="165"/>
      <c r="E410" s="166"/>
      <c r="F410" s="167"/>
    </row>
    <row r="411" spans="1:6" x14ac:dyDescent="0.25">
      <c r="A411" s="126"/>
      <c r="B411" s="163"/>
      <c r="C411" s="164"/>
      <c r="D411" s="165"/>
      <c r="E411" s="166"/>
      <c r="F411" s="167"/>
    </row>
    <row r="412" spans="1:6" x14ac:dyDescent="0.25">
      <c r="A412" s="126"/>
      <c r="B412" s="163"/>
      <c r="C412" s="164"/>
      <c r="D412" s="165"/>
      <c r="E412" s="166"/>
      <c r="F412" s="167"/>
    </row>
    <row r="413" spans="1:6" x14ac:dyDescent="0.25">
      <c r="A413" s="126"/>
      <c r="B413" s="163"/>
      <c r="C413" s="164"/>
      <c r="D413" s="165"/>
      <c r="E413" s="166"/>
      <c r="F413" s="167"/>
    </row>
    <row r="414" spans="1:6" x14ac:dyDescent="0.25">
      <c r="A414" s="126"/>
      <c r="B414" s="163"/>
      <c r="C414" s="164"/>
      <c r="D414" s="165"/>
      <c r="E414" s="166"/>
      <c r="F414" s="167"/>
    </row>
    <row r="415" spans="1:6" ht="14.25" customHeight="1" x14ac:dyDescent="0.25">
      <c r="A415" s="126"/>
      <c r="B415" s="163"/>
      <c r="C415" s="164"/>
      <c r="D415" s="165"/>
      <c r="E415" s="166"/>
      <c r="F415" s="167"/>
    </row>
    <row r="416" spans="1:6" ht="14.25" customHeight="1" x14ac:dyDescent="0.25">
      <c r="A416" s="126"/>
      <c r="B416" s="163"/>
      <c r="C416" s="164"/>
      <c r="D416" s="165"/>
      <c r="E416" s="166"/>
      <c r="F416" s="167"/>
    </row>
    <row r="417" spans="1:6" x14ac:dyDescent="0.25">
      <c r="A417" s="126"/>
      <c r="B417" s="163"/>
      <c r="C417" s="164"/>
      <c r="D417" s="165"/>
      <c r="E417" s="166"/>
      <c r="F417" s="167"/>
    </row>
    <row r="418" spans="1:6" x14ac:dyDescent="0.25">
      <c r="A418" s="126"/>
      <c r="B418" s="163"/>
      <c r="C418" s="164"/>
      <c r="D418" s="165"/>
      <c r="E418" s="166"/>
      <c r="F418" s="167"/>
    </row>
    <row r="419" spans="1:6" x14ac:dyDescent="0.25">
      <c r="A419" s="94" t="s">
        <v>341</v>
      </c>
      <c r="B419" s="94"/>
      <c r="C419" s="94"/>
      <c r="D419" s="94"/>
      <c r="E419" s="94"/>
      <c r="F419" s="94"/>
    </row>
    <row r="420" spans="1:6" x14ac:dyDescent="0.25">
      <c r="A420" s="94" t="s">
        <v>342</v>
      </c>
      <c r="B420" s="94"/>
      <c r="C420" s="94"/>
      <c r="D420" s="94"/>
      <c r="E420" s="94"/>
      <c r="F420" s="94"/>
    </row>
    <row r="421" spans="1:6" x14ac:dyDescent="0.25">
      <c r="A421" s="94" t="s">
        <v>5</v>
      </c>
      <c r="B421" s="94"/>
      <c r="C421" s="94"/>
      <c r="D421" s="94"/>
      <c r="E421" s="94"/>
      <c r="F421" s="94"/>
    </row>
    <row r="422" spans="1:6" x14ac:dyDescent="0.25">
      <c r="A422" s="97"/>
      <c r="B422" s="95"/>
      <c r="C422" s="97"/>
      <c r="D422" s="97"/>
      <c r="E422" s="97"/>
      <c r="F422" s="97"/>
    </row>
    <row r="423" spans="1:6" x14ac:dyDescent="0.25">
      <c r="A423" s="98" t="s">
        <v>542</v>
      </c>
      <c r="B423" s="98"/>
      <c r="C423" s="98"/>
      <c r="D423" s="97"/>
      <c r="E423" s="97"/>
      <c r="F423" s="97"/>
    </row>
    <row r="424" spans="1:6" ht="24.75" x14ac:dyDescent="0.25">
      <c r="A424" s="168" t="s">
        <v>0</v>
      </c>
      <c r="B424" s="101" t="s">
        <v>345</v>
      </c>
      <c r="C424" s="101" t="s">
        <v>346</v>
      </c>
      <c r="D424" s="101" t="s">
        <v>347</v>
      </c>
      <c r="E424" s="101" t="s">
        <v>348</v>
      </c>
      <c r="F424" s="100" t="s">
        <v>349</v>
      </c>
    </row>
    <row r="425" spans="1:6" ht="23.25" x14ac:dyDescent="0.25">
      <c r="A425" s="99"/>
      <c r="B425" s="114">
        <v>22090101</v>
      </c>
      <c r="C425" s="3" t="s">
        <v>543</v>
      </c>
      <c r="D425" s="104">
        <v>571000000</v>
      </c>
      <c r="E425" s="169">
        <v>250000000</v>
      </c>
      <c r="F425" s="106">
        <f t="shared" ref="F425:F434" si="9">D425+E425</f>
        <v>821000000</v>
      </c>
    </row>
    <row r="426" spans="1:6" x14ac:dyDescent="0.25">
      <c r="A426" s="99"/>
      <c r="B426" s="114">
        <v>22090102</v>
      </c>
      <c r="C426" s="3" t="s">
        <v>544</v>
      </c>
      <c r="D426" s="104">
        <v>1000000</v>
      </c>
      <c r="E426" s="100"/>
      <c r="F426" s="106">
        <f t="shared" si="9"/>
        <v>1000000</v>
      </c>
    </row>
    <row r="427" spans="1:6" ht="23.25" x14ac:dyDescent="0.25">
      <c r="A427" s="99"/>
      <c r="B427" s="114">
        <v>22090103</v>
      </c>
      <c r="C427" s="3" t="s">
        <v>545</v>
      </c>
      <c r="D427" s="104">
        <v>2000000</v>
      </c>
      <c r="E427" s="100"/>
      <c r="F427" s="106">
        <f t="shared" si="9"/>
        <v>2000000</v>
      </c>
    </row>
    <row r="428" spans="1:6" ht="23.25" x14ac:dyDescent="0.25">
      <c r="A428" s="99"/>
      <c r="B428" s="114">
        <v>22090104</v>
      </c>
      <c r="C428" s="3" t="s">
        <v>546</v>
      </c>
      <c r="D428" s="104">
        <v>3000000</v>
      </c>
      <c r="E428" s="100"/>
      <c r="F428" s="106">
        <f t="shared" si="9"/>
        <v>3000000</v>
      </c>
    </row>
    <row r="429" spans="1:6" x14ac:dyDescent="0.25">
      <c r="A429" s="99"/>
      <c r="B429" s="114">
        <v>22090105</v>
      </c>
      <c r="C429" s="3" t="s">
        <v>547</v>
      </c>
      <c r="D429" s="104">
        <v>7000000</v>
      </c>
      <c r="E429" s="100"/>
      <c r="F429" s="106">
        <f t="shared" si="9"/>
        <v>7000000</v>
      </c>
    </row>
    <row r="430" spans="1:6" ht="23.25" x14ac:dyDescent="0.25">
      <c r="A430" s="99"/>
      <c r="B430" s="114">
        <v>22090106</v>
      </c>
      <c r="C430" s="3" t="s">
        <v>548</v>
      </c>
      <c r="D430" s="104">
        <v>2000000</v>
      </c>
      <c r="E430" s="100"/>
      <c r="F430" s="106">
        <f t="shared" si="9"/>
        <v>2000000</v>
      </c>
    </row>
    <row r="431" spans="1:6" ht="23.25" x14ac:dyDescent="0.25">
      <c r="A431" s="99"/>
      <c r="B431" s="114">
        <v>22090107</v>
      </c>
      <c r="C431" s="3" t="s">
        <v>549</v>
      </c>
      <c r="D431" s="120">
        <v>0</v>
      </c>
      <c r="E431" s="100"/>
      <c r="F431" s="106">
        <f t="shared" si="9"/>
        <v>0</v>
      </c>
    </row>
    <row r="432" spans="1:6" x14ac:dyDescent="0.25">
      <c r="A432" s="99"/>
      <c r="B432" s="114">
        <v>22090108</v>
      </c>
      <c r="C432" s="3" t="s">
        <v>550</v>
      </c>
      <c r="D432" s="104">
        <v>200000000</v>
      </c>
      <c r="E432" s="100"/>
      <c r="F432" s="106">
        <f t="shared" si="9"/>
        <v>200000000</v>
      </c>
    </row>
    <row r="433" spans="1:6" x14ac:dyDescent="0.25">
      <c r="A433" s="99"/>
      <c r="B433" s="114">
        <v>22090109</v>
      </c>
      <c r="C433" s="3" t="s">
        <v>551</v>
      </c>
      <c r="D433" s="104">
        <v>12000000</v>
      </c>
      <c r="E433" s="100"/>
      <c r="F433" s="106">
        <f t="shared" si="9"/>
        <v>12000000</v>
      </c>
    </row>
    <row r="434" spans="1:6" x14ac:dyDescent="0.25">
      <c r="A434" s="99"/>
      <c r="B434" s="114">
        <v>22090110</v>
      </c>
      <c r="C434" s="3" t="s">
        <v>552</v>
      </c>
      <c r="D434" s="104">
        <v>2000000</v>
      </c>
      <c r="E434" s="100"/>
      <c r="F434" s="106">
        <f t="shared" si="9"/>
        <v>2000000</v>
      </c>
    </row>
    <row r="435" spans="1:6" x14ac:dyDescent="0.25">
      <c r="A435" s="109"/>
      <c r="B435" s="114"/>
      <c r="C435" s="137" t="s">
        <v>6</v>
      </c>
      <c r="D435" s="156">
        <f>SUM(D425:D434)</f>
        <v>800000000</v>
      </c>
      <c r="E435" s="170">
        <f>SUM(E425:E434)</f>
        <v>250000000</v>
      </c>
      <c r="F435" s="113">
        <f>SUM(F425:F434)</f>
        <v>1050000000</v>
      </c>
    </row>
    <row r="450" spans="1:6" x14ac:dyDescent="0.25">
      <c r="A450" s="94" t="s">
        <v>341</v>
      </c>
      <c r="B450" s="94"/>
      <c r="C450" s="94"/>
      <c r="D450" s="94"/>
      <c r="E450" s="94"/>
      <c r="F450" s="94"/>
    </row>
    <row r="451" spans="1:6" x14ac:dyDescent="0.25">
      <c r="A451" s="94" t="s">
        <v>342</v>
      </c>
      <c r="B451" s="94"/>
      <c r="C451" s="94"/>
      <c r="D451" s="94"/>
      <c r="E451" s="94"/>
      <c r="F451" s="94"/>
    </row>
    <row r="452" spans="1:6" ht="15" customHeight="1" x14ac:dyDescent="0.25">
      <c r="A452" s="97"/>
      <c r="B452" s="97"/>
      <c r="C452" s="97"/>
      <c r="D452" s="97"/>
      <c r="E452" s="97"/>
      <c r="F452" s="97"/>
    </row>
    <row r="453" spans="1:6" x14ac:dyDescent="0.25">
      <c r="A453" s="94" t="s">
        <v>178</v>
      </c>
      <c r="B453" s="94"/>
      <c r="C453" s="94"/>
      <c r="D453" s="94"/>
      <c r="E453" s="94"/>
      <c r="F453" s="94"/>
    </row>
    <row r="454" spans="1:6" x14ac:dyDescent="0.25">
      <c r="A454" s="97"/>
      <c r="B454" s="95"/>
      <c r="C454" s="97"/>
      <c r="D454" s="97"/>
      <c r="E454" s="97"/>
      <c r="F454" s="97"/>
    </row>
    <row r="455" spans="1:6" ht="24.75" x14ac:dyDescent="0.25">
      <c r="A455" s="99" t="s">
        <v>0</v>
      </c>
      <c r="B455" s="101" t="s">
        <v>345</v>
      </c>
      <c r="C455" s="101" t="s">
        <v>346</v>
      </c>
      <c r="D455" s="101" t="s">
        <v>347</v>
      </c>
      <c r="E455" s="100" t="s">
        <v>348</v>
      </c>
      <c r="F455" s="100" t="s">
        <v>349</v>
      </c>
    </row>
    <row r="456" spans="1:6" x14ac:dyDescent="0.25">
      <c r="A456" s="103">
        <v>1</v>
      </c>
      <c r="B456" s="171">
        <v>12305500100</v>
      </c>
      <c r="C456" s="3" t="s">
        <v>553</v>
      </c>
      <c r="D456" s="2">
        <v>200000000</v>
      </c>
      <c r="E456" s="138">
        <v>0</v>
      </c>
      <c r="F456" s="106">
        <v>185000000</v>
      </c>
    </row>
    <row r="457" spans="1:6" x14ac:dyDescent="0.25">
      <c r="A457" s="103">
        <v>2</v>
      </c>
      <c r="B457" s="171">
        <v>11111500200</v>
      </c>
      <c r="C457" s="3" t="s">
        <v>554</v>
      </c>
      <c r="D457" s="172">
        <v>0</v>
      </c>
      <c r="E457" s="139">
        <v>15000000</v>
      </c>
      <c r="F457" s="106">
        <f>D457+E457</f>
        <v>15000000</v>
      </c>
    </row>
    <row r="458" spans="1:6" ht="23.25" x14ac:dyDescent="0.25">
      <c r="A458" s="103">
        <v>3</v>
      </c>
      <c r="B458" s="171">
        <v>11111500300</v>
      </c>
      <c r="C458" s="3" t="s">
        <v>555</v>
      </c>
      <c r="D458" s="172">
        <v>0</v>
      </c>
      <c r="E458" s="139">
        <v>0</v>
      </c>
      <c r="F458" s="106">
        <f>D458+E458</f>
        <v>0</v>
      </c>
    </row>
    <row r="459" spans="1:6" x14ac:dyDescent="0.25">
      <c r="A459" s="109"/>
      <c r="B459" s="119"/>
      <c r="C459" s="140" t="s">
        <v>6</v>
      </c>
      <c r="D459" s="112">
        <f>SUM(D456:D458)</f>
        <v>200000000</v>
      </c>
      <c r="E459" s="141">
        <f>SUM(E456:E458)</f>
        <v>15000000</v>
      </c>
      <c r="F459" s="113">
        <f>SUM(F456:F458)</f>
        <v>200000000</v>
      </c>
    </row>
  </sheetData>
  <mergeCells count="42">
    <mergeCell ref="A419:F419"/>
    <mergeCell ref="A420:F420"/>
    <mergeCell ref="A421:F421"/>
    <mergeCell ref="A450:F450"/>
    <mergeCell ref="A451:F451"/>
    <mergeCell ref="A453:F453"/>
    <mergeCell ref="A354:F354"/>
    <mergeCell ref="A355:F355"/>
    <mergeCell ref="A356:F356"/>
    <mergeCell ref="A387:F387"/>
    <mergeCell ref="A388:F388"/>
    <mergeCell ref="A389:F389"/>
    <mergeCell ref="A291:F291"/>
    <mergeCell ref="A292:F292"/>
    <mergeCell ref="A293:F293"/>
    <mergeCell ref="A321:F321"/>
    <mergeCell ref="A322:F322"/>
    <mergeCell ref="A323:F323"/>
    <mergeCell ref="A226:F226"/>
    <mergeCell ref="A227:F227"/>
    <mergeCell ref="A228:F228"/>
    <mergeCell ref="A259:F259"/>
    <mergeCell ref="A260:F260"/>
    <mergeCell ref="A261:F261"/>
    <mergeCell ref="A131:F131"/>
    <mergeCell ref="A132:F132"/>
    <mergeCell ref="A133:F133"/>
    <mergeCell ref="A164:F164"/>
    <mergeCell ref="A165:F165"/>
    <mergeCell ref="A166:F166"/>
    <mergeCell ref="A67:F67"/>
    <mergeCell ref="A68:F68"/>
    <mergeCell ref="A69:F69"/>
    <mergeCell ref="A99:F99"/>
    <mergeCell ref="A100:F100"/>
    <mergeCell ref="A101:F101"/>
    <mergeCell ref="A1:F1"/>
    <mergeCell ref="A2:F2"/>
    <mergeCell ref="A3:F3"/>
    <mergeCell ref="A34:F34"/>
    <mergeCell ref="A35:F35"/>
    <mergeCell ref="A36:F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I13" sqref="I13"/>
    </sheetView>
  </sheetViews>
  <sheetFormatPr defaultRowHeight="15" x14ac:dyDescent="0.25"/>
  <cols>
    <col min="1" max="1" width="4.42578125" style="1" customWidth="1"/>
    <col min="2" max="2" width="23.5703125" style="1" customWidth="1"/>
    <col min="3" max="3" width="5.7109375" style="1" customWidth="1"/>
    <col min="4" max="4" width="14.7109375" style="1" customWidth="1"/>
    <col min="5" max="5" width="28.140625" style="1" customWidth="1"/>
    <col min="6" max="6" width="16.140625" style="1" customWidth="1"/>
    <col min="7" max="7" width="15.85546875" style="1" customWidth="1"/>
    <col min="8" max="8" width="16.85546875" style="1" customWidth="1"/>
    <col min="9" max="9" width="15" style="1" bestFit="1" customWidth="1"/>
    <col min="10" max="16384" width="9.140625" style="1"/>
  </cols>
  <sheetData>
    <row r="1" spans="1:8" x14ac:dyDescent="0.25">
      <c r="A1" s="173"/>
      <c r="B1" s="174" t="s">
        <v>139</v>
      </c>
      <c r="C1" s="174"/>
      <c r="D1" s="174"/>
      <c r="E1" s="174"/>
      <c r="F1" s="174"/>
      <c r="G1" s="174"/>
      <c r="H1" s="173"/>
    </row>
    <row r="2" spans="1:8" x14ac:dyDescent="0.25">
      <c r="A2" s="173"/>
      <c r="B2" s="174" t="s">
        <v>556</v>
      </c>
      <c r="C2" s="174"/>
      <c r="D2" s="174"/>
      <c r="E2" s="174"/>
      <c r="F2" s="174"/>
      <c r="G2" s="174"/>
      <c r="H2" s="173"/>
    </row>
    <row r="3" spans="1:8" x14ac:dyDescent="0.25">
      <c r="A3" s="173"/>
      <c r="B3" s="174" t="s">
        <v>557</v>
      </c>
      <c r="C3" s="174"/>
      <c r="D3" s="174"/>
      <c r="E3" s="174"/>
      <c r="F3" s="174"/>
      <c r="G3" s="174"/>
      <c r="H3" s="175"/>
    </row>
    <row r="4" spans="1:8" x14ac:dyDescent="0.25">
      <c r="A4" s="173"/>
      <c r="B4" s="176" t="s">
        <v>558</v>
      </c>
      <c r="C4" s="176"/>
      <c r="D4" s="176"/>
      <c r="E4" s="176"/>
      <c r="F4" s="176"/>
      <c r="G4" s="176"/>
      <c r="H4" s="173"/>
    </row>
    <row r="5" spans="1:8" s="179" customFormat="1" ht="25.5" x14ac:dyDescent="0.2">
      <c r="A5" s="177" t="s">
        <v>0</v>
      </c>
      <c r="B5" s="177" t="s">
        <v>559</v>
      </c>
      <c r="C5" s="177" t="s">
        <v>560</v>
      </c>
      <c r="D5" s="178" t="s">
        <v>561</v>
      </c>
      <c r="E5" s="177" t="s">
        <v>562</v>
      </c>
      <c r="F5" s="178" t="s">
        <v>563</v>
      </c>
      <c r="G5" s="178" t="s">
        <v>564</v>
      </c>
      <c r="H5" s="178" t="s">
        <v>565</v>
      </c>
    </row>
    <row r="6" spans="1:8" s="157" customFormat="1" ht="23.1" customHeight="1" x14ac:dyDescent="0.25">
      <c r="A6" s="180">
        <v>1</v>
      </c>
      <c r="B6" s="180">
        <v>2</v>
      </c>
      <c r="C6" s="181">
        <v>3</v>
      </c>
      <c r="D6" s="182" t="s">
        <v>566</v>
      </c>
      <c r="E6" s="183">
        <v>5</v>
      </c>
      <c r="F6" s="184">
        <v>6</v>
      </c>
      <c r="G6" s="185">
        <v>8</v>
      </c>
      <c r="H6" s="185" t="s">
        <v>567</v>
      </c>
    </row>
    <row r="7" spans="1:8" ht="64.5" x14ac:dyDescent="0.25">
      <c r="A7" s="186">
        <v>1</v>
      </c>
      <c r="B7" s="187" t="s">
        <v>89</v>
      </c>
      <c r="C7" s="188">
        <v>998</v>
      </c>
      <c r="D7" s="189" t="s">
        <v>568</v>
      </c>
      <c r="E7" s="190" t="s">
        <v>569</v>
      </c>
      <c r="F7" s="191">
        <v>15000000</v>
      </c>
      <c r="G7" s="192">
        <v>9000000</v>
      </c>
      <c r="H7" s="192">
        <f>F7-G7</f>
        <v>6000000</v>
      </c>
    </row>
    <row r="8" spans="1:8" ht="37.5" thickBot="1" x14ac:dyDescent="0.3">
      <c r="A8" s="193">
        <v>2</v>
      </c>
      <c r="B8" s="194" t="s">
        <v>89</v>
      </c>
      <c r="C8" s="195">
        <v>999</v>
      </c>
      <c r="D8" s="196" t="s">
        <v>570</v>
      </c>
      <c r="E8" s="197" t="s">
        <v>571</v>
      </c>
      <c r="F8" s="198">
        <v>3000000</v>
      </c>
      <c r="G8" s="199">
        <v>3000000</v>
      </c>
      <c r="H8" s="200">
        <v>0</v>
      </c>
    </row>
    <row r="9" spans="1:8" ht="15.75" thickBot="1" x14ac:dyDescent="0.3">
      <c r="A9" s="201"/>
      <c r="B9" s="202" t="s">
        <v>572</v>
      </c>
      <c r="C9" s="203"/>
      <c r="D9" s="204"/>
      <c r="E9" s="205"/>
      <c r="F9" s="206">
        <f>SUM(F7:F8)</f>
        <v>18000000</v>
      </c>
      <c r="G9" s="207">
        <f>SUM(G7:G8)</f>
        <v>12000000</v>
      </c>
      <c r="H9" s="208">
        <f>SUM(H7:H8)</f>
        <v>6000000</v>
      </c>
    </row>
    <row r="10" spans="1:8" ht="21.95" customHeight="1" x14ac:dyDescent="0.25">
      <c r="A10" s="209"/>
      <c r="B10" s="210"/>
      <c r="C10" s="211"/>
      <c r="D10" s="212"/>
      <c r="E10" s="213"/>
      <c r="F10" s="214"/>
      <c r="G10" s="215"/>
      <c r="H10" s="216"/>
    </row>
    <row r="11" spans="1:8" s="222" customFormat="1" ht="26.25" thickBot="1" x14ac:dyDescent="0.25">
      <c r="A11" s="217">
        <v>3</v>
      </c>
      <c r="B11" s="217" t="s">
        <v>105</v>
      </c>
      <c r="C11" s="217">
        <v>1005</v>
      </c>
      <c r="D11" s="218" t="s">
        <v>573</v>
      </c>
      <c r="E11" s="219" t="s">
        <v>574</v>
      </c>
      <c r="F11" s="220">
        <v>250000000</v>
      </c>
      <c r="G11" s="220">
        <v>153000000</v>
      </c>
      <c r="H11" s="221">
        <f>F11-G11</f>
        <v>97000000</v>
      </c>
    </row>
    <row r="12" spans="1:8" ht="15.75" thickBot="1" x14ac:dyDescent="0.3">
      <c r="A12" s="223"/>
      <c r="B12" s="202" t="s">
        <v>575</v>
      </c>
      <c r="C12" s="224"/>
      <c r="D12" s="225"/>
      <c r="E12" s="226"/>
      <c r="F12" s="227">
        <f>SUM(F11)</f>
        <v>250000000</v>
      </c>
      <c r="G12" s="227">
        <f>SUM(G11)</f>
        <v>153000000</v>
      </c>
      <c r="H12" s="228">
        <f>SUM(H11)</f>
        <v>97000000</v>
      </c>
    </row>
    <row r="13" spans="1:8" ht="23.1" customHeight="1" x14ac:dyDescent="0.25">
      <c r="A13" s="229"/>
      <c r="B13" s="230"/>
      <c r="C13" s="231"/>
      <c r="D13" s="232"/>
      <c r="E13" s="233"/>
      <c r="F13" s="234"/>
      <c r="G13" s="234"/>
      <c r="H13" s="235"/>
    </row>
    <row r="14" spans="1:8" ht="15.75" thickBot="1" x14ac:dyDescent="0.3">
      <c r="A14" s="236">
        <v>4</v>
      </c>
      <c r="B14" s="237" t="s">
        <v>70</v>
      </c>
      <c r="C14" s="217">
        <v>987</v>
      </c>
      <c r="D14" s="238" t="s">
        <v>576</v>
      </c>
      <c r="E14" s="239" t="s">
        <v>577</v>
      </c>
      <c r="F14" s="146">
        <v>1000000000</v>
      </c>
      <c r="G14" s="240">
        <v>750000000</v>
      </c>
      <c r="H14" s="221">
        <f>F14-G14</f>
        <v>250000000</v>
      </c>
    </row>
    <row r="15" spans="1:8" ht="15.75" thickBot="1" x14ac:dyDescent="0.3">
      <c r="A15" s="241"/>
      <c r="B15" s="202" t="s">
        <v>578</v>
      </c>
      <c r="C15" s="224"/>
      <c r="D15" s="242"/>
      <c r="E15" s="226"/>
      <c r="F15" s="243">
        <f t="shared" ref="F15:G15" si="0">SUM(F14)</f>
        <v>1000000000</v>
      </c>
      <c r="G15" s="243">
        <f t="shared" si="0"/>
        <v>750000000</v>
      </c>
      <c r="H15" s="244">
        <f>SUM(H14)</f>
        <v>250000000</v>
      </c>
    </row>
    <row r="16" spans="1:8" ht="23.1" customHeight="1" x14ac:dyDescent="0.25">
      <c r="A16" s="229"/>
      <c r="B16" s="230"/>
      <c r="C16" s="231"/>
      <c r="D16" s="232"/>
      <c r="E16" s="233"/>
      <c r="F16" s="234"/>
      <c r="G16" s="234"/>
      <c r="H16" s="235"/>
    </row>
    <row r="17" spans="1:8" ht="25.5" thickBot="1" x14ac:dyDescent="0.3">
      <c r="A17" s="236">
        <v>5</v>
      </c>
      <c r="B17" s="237" t="s">
        <v>579</v>
      </c>
      <c r="C17" s="217"/>
      <c r="D17" s="245" t="s">
        <v>580</v>
      </c>
      <c r="E17" s="239" t="s">
        <v>581</v>
      </c>
      <c r="F17" s="240">
        <v>800000000</v>
      </c>
      <c r="G17" s="240">
        <v>800000000</v>
      </c>
      <c r="H17" s="221">
        <f>F17-G17</f>
        <v>0</v>
      </c>
    </row>
    <row r="18" spans="1:8" ht="15.75" thickBot="1" x14ac:dyDescent="0.3">
      <c r="A18" s="241"/>
      <c r="B18" s="202" t="s">
        <v>582</v>
      </c>
      <c r="C18" s="224"/>
      <c r="D18" s="242"/>
      <c r="E18" s="226"/>
      <c r="F18" s="227">
        <f>SUM(F17)</f>
        <v>800000000</v>
      </c>
      <c r="G18" s="227">
        <f>SUM(G17)</f>
        <v>800000000</v>
      </c>
      <c r="H18" s="244">
        <f>SUM(H17)</f>
        <v>0</v>
      </c>
    </row>
    <row r="19" spans="1:8" s="179" customFormat="1" ht="13.5" thickBot="1" x14ac:dyDescent="0.25">
      <c r="A19" s="246"/>
      <c r="B19" s="247"/>
      <c r="C19" s="224"/>
      <c r="D19" s="242"/>
      <c r="E19" s="248" t="s">
        <v>583</v>
      </c>
      <c r="F19" s="249">
        <f t="shared" ref="F19:G19" si="1">SUM(F9+F12+F18+F15)</f>
        <v>2068000000</v>
      </c>
      <c r="G19" s="249">
        <f t="shared" si="1"/>
        <v>1715000000</v>
      </c>
      <c r="H19" s="250">
        <f>SUM(H9+H12+H18+H15)</f>
        <v>353000000</v>
      </c>
    </row>
    <row r="22" spans="1:8" x14ac:dyDescent="0.25">
      <c r="E22" s="1">
        <v>36</v>
      </c>
    </row>
  </sheetData>
  <mergeCells count="4">
    <mergeCell ref="B1:G1"/>
    <mergeCell ref="B2:G2"/>
    <mergeCell ref="B3:G3"/>
    <mergeCell ref="B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31" workbookViewId="0">
      <selection activeCell="G39" sqref="G39"/>
    </sheetView>
  </sheetViews>
  <sheetFormatPr defaultRowHeight="15" x14ac:dyDescent="0.25"/>
  <cols>
    <col min="1" max="1" width="3.140625" style="1" customWidth="1"/>
    <col min="2" max="2" width="23.7109375" style="1" customWidth="1"/>
    <col min="3" max="3" width="6.28515625" style="179" customWidth="1"/>
    <col min="4" max="4" width="11.140625" style="179" customWidth="1"/>
    <col min="5" max="5" width="34.7109375" style="1" customWidth="1"/>
    <col min="6" max="6" width="17.140625" style="1" customWidth="1"/>
    <col min="7" max="7" width="17.5703125" style="1" customWidth="1"/>
    <col min="8" max="8" width="19.140625" style="1" customWidth="1"/>
    <col min="9" max="9" width="15" style="1" bestFit="1" customWidth="1"/>
    <col min="10" max="16384" width="9.140625" style="1"/>
  </cols>
  <sheetData>
    <row r="1" spans="1:8" x14ac:dyDescent="0.25">
      <c r="A1" s="173"/>
      <c r="B1" s="251"/>
      <c r="C1" s="252"/>
      <c r="D1" s="252"/>
      <c r="E1" s="251" t="s">
        <v>584</v>
      </c>
      <c r="F1" s="251"/>
      <c r="G1" s="173"/>
      <c r="H1" s="173"/>
    </row>
    <row r="2" spans="1:8" x14ac:dyDescent="0.25">
      <c r="A2" s="173"/>
      <c r="B2" s="251"/>
      <c r="C2" s="252"/>
      <c r="D2" s="252" t="s">
        <v>585</v>
      </c>
      <c r="E2" s="251"/>
      <c r="F2" s="251"/>
      <c r="G2" s="173"/>
      <c r="H2" s="173"/>
    </row>
    <row r="3" spans="1:8" x14ac:dyDescent="0.25">
      <c r="A3" s="173"/>
      <c r="B3" s="174" t="s">
        <v>586</v>
      </c>
      <c r="C3" s="174"/>
      <c r="D3" s="174"/>
      <c r="E3" s="174"/>
      <c r="F3" s="174"/>
      <c r="G3" s="173"/>
      <c r="H3" s="173"/>
    </row>
    <row r="4" spans="1:8" x14ac:dyDescent="0.25">
      <c r="A4" s="173"/>
      <c r="B4" s="157"/>
      <c r="C4" s="157"/>
      <c r="D4" s="157"/>
      <c r="E4" s="157"/>
      <c r="F4" s="157"/>
      <c r="G4" s="173"/>
      <c r="H4" s="173"/>
    </row>
    <row r="5" spans="1:8" x14ac:dyDescent="0.25">
      <c r="A5" s="173"/>
      <c r="B5" s="173"/>
      <c r="E5" s="251" t="s">
        <v>587</v>
      </c>
      <c r="F5" s="173"/>
      <c r="G5" s="173"/>
      <c r="H5" s="173"/>
    </row>
    <row r="6" spans="1:8" s="179" customFormat="1" ht="26.1" customHeight="1" x14ac:dyDescent="0.2">
      <c r="A6" s="177" t="s">
        <v>0</v>
      </c>
      <c r="B6" s="177" t="s">
        <v>559</v>
      </c>
      <c r="C6" s="177" t="s">
        <v>560</v>
      </c>
      <c r="D6" s="178" t="s">
        <v>561</v>
      </c>
      <c r="E6" s="177" t="s">
        <v>588</v>
      </c>
      <c r="F6" s="178" t="s">
        <v>563</v>
      </c>
      <c r="G6" s="178" t="s">
        <v>564</v>
      </c>
      <c r="H6" s="178" t="s">
        <v>589</v>
      </c>
    </row>
    <row r="7" spans="1:8" s="157" customFormat="1" ht="23.1" customHeight="1" x14ac:dyDescent="0.25">
      <c r="A7" s="253">
        <v>1</v>
      </c>
      <c r="B7" s="253">
        <v>2</v>
      </c>
      <c r="C7" s="181">
        <v>3</v>
      </c>
      <c r="D7" s="254" t="s">
        <v>566</v>
      </c>
      <c r="E7" s="255">
        <v>5</v>
      </c>
      <c r="F7" s="256">
        <v>6</v>
      </c>
      <c r="G7" s="257">
        <v>8</v>
      </c>
      <c r="H7" s="257" t="s">
        <v>567</v>
      </c>
    </row>
    <row r="8" spans="1:8" ht="24" customHeight="1" x14ac:dyDescent="0.25">
      <c r="A8" s="258">
        <v>1</v>
      </c>
      <c r="B8" s="259" t="s">
        <v>59</v>
      </c>
      <c r="C8" s="181">
        <v>343</v>
      </c>
      <c r="D8" s="260" t="s">
        <v>590</v>
      </c>
      <c r="E8" s="261" t="s">
        <v>428</v>
      </c>
      <c r="F8" s="262">
        <v>500000000</v>
      </c>
      <c r="G8" s="263">
        <v>250000000</v>
      </c>
      <c r="H8" s="263">
        <f>F8-G8</f>
        <v>250000000</v>
      </c>
    </row>
    <row r="9" spans="1:8" ht="42" customHeight="1" thickBot="1" x14ac:dyDescent="0.3">
      <c r="A9" s="264"/>
      <c r="B9" s="236"/>
      <c r="C9" s="181">
        <v>343</v>
      </c>
      <c r="D9" s="265" t="s">
        <v>591</v>
      </c>
      <c r="E9" s="219" t="s">
        <v>592</v>
      </c>
      <c r="F9" s="266">
        <v>300000000</v>
      </c>
      <c r="G9" s="267">
        <v>200000000</v>
      </c>
      <c r="H9" s="267">
        <f>F9-G9</f>
        <v>100000000</v>
      </c>
    </row>
    <row r="10" spans="1:8" s="222" customFormat="1" ht="24.95" customHeight="1" thickBot="1" x14ac:dyDescent="0.25">
      <c r="A10" s="268"/>
      <c r="B10" s="224"/>
      <c r="C10" s="224"/>
      <c r="D10" s="224"/>
      <c r="E10" s="269" t="s">
        <v>593</v>
      </c>
      <c r="F10" s="270">
        <f>SUM(F8:F9)</f>
        <v>800000000</v>
      </c>
      <c r="G10" s="270">
        <f>SUM(G8:G9)</f>
        <v>450000000</v>
      </c>
      <c r="H10" s="270">
        <f>SUM(H8:H9)</f>
        <v>350000000</v>
      </c>
    </row>
    <row r="11" spans="1:8" s="87" customFormat="1" ht="33.75" customHeight="1" thickBot="1" x14ac:dyDescent="0.3">
      <c r="A11" s="258">
        <v>2</v>
      </c>
      <c r="B11" s="271" t="s">
        <v>594</v>
      </c>
      <c r="C11" s="181">
        <v>113</v>
      </c>
      <c r="D11" s="272">
        <v>22090105</v>
      </c>
      <c r="E11" s="219" t="s">
        <v>595</v>
      </c>
      <c r="F11" s="273">
        <v>8000000</v>
      </c>
      <c r="G11" s="267">
        <v>1500000</v>
      </c>
      <c r="H11" s="267">
        <f>F11-G11</f>
        <v>6500000</v>
      </c>
    </row>
    <row r="12" spans="1:8" ht="24.95" customHeight="1" thickBot="1" x14ac:dyDescent="0.3">
      <c r="A12" s="268"/>
      <c r="B12" s="224"/>
      <c r="C12" s="224"/>
      <c r="D12" s="224"/>
      <c r="E12" s="269" t="s">
        <v>596</v>
      </c>
      <c r="F12" s="270">
        <f>SUM(F11:F11)</f>
        <v>8000000</v>
      </c>
      <c r="G12" s="270">
        <f>SUM(G11:G11)</f>
        <v>1500000</v>
      </c>
      <c r="H12" s="270">
        <f>F12-G12</f>
        <v>6500000</v>
      </c>
    </row>
    <row r="13" spans="1:8" ht="32.25" customHeight="1" x14ac:dyDescent="0.25">
      <c r="A13" s="274">
        <v>3</v>
      </c>
      <c r="B13" s="275" t="s">
        <v>133</v>
      </c>
      <c r="C13" s="274">
        <v>892</v>
      </c>
      <c r="D13" s="274">
        <v>22090113</v>
      </c>
      <c r="E13" s="276" t="s">
        <v>526</v>
      </c>
      <c r="F13" s="277">
        <v>98000000</v>
      </c>
      <c r="G13" s="277">
        <v>98000000</v>
      </c>
      <c r="H13" s="278">
        <v>0</v>
      </c>
    </row>
    <row r="14" spans="1:8" ht="24.95" customHeight="1" thickBot="1" x14ac:dyDescent="0.3">
      <c r="A14" s="279"/>
      <c r="B14" s="279"/>
      <c r="C14" s="279">
        <v>892</v>
      </c>
      <c r="D14" s="279">
        <v>22090110</v>
      </c>
      <c r="E14" s="280" t="s">
        <v>523</v>
      </c>
      <c r="F14" s="266">
        <v>15000000</v>
      </c>
      <c r="G14" s="266">
        <v>3000000</v>
      </c>
      <c r="H14" s="267">
        <f>F14-G14</f>
        <v>12000000</v>
      </c>
    </row>
    <row r="15" spans="1:8" ht="24.95" customHeight="1" thickBot="1" x14ac:dyDescent="0.3">
      <c r="A15" s="268"/>
      <c r="B15" s="224"/>
      <c r="C15" s="224"/>
      <c r="D15" s="224"/>
      <c r="E15" s="269" t="s">
        <v>597</v>
      </c>
      <c r="F15" s="270">
        <f>SUM(F13:F14)</f>
        <v>113000000</v>
      </c>
      <c r="G15" s="270">
        <f>SUM(G13:G14)</f>
        <v>101000000</v>
      </c>
      <c r="H15" s="270">
        <f>SUM(H13:H14)</f>
        <v>12000000</v>
      </c>
    </row>
    <row r="16" spans="1:8" ht="33.75" customHeight="1" x14ac:dyDescent="0.25">
      <c r="A16" s="274">
        <v>4</v>
      </c>
      <c r="B16" s="275" t="s">
        <v>79</v>
      </c>
      <c r="C16" s="274">
        <v>470</v>
      </c>
      <c r="D16" s="274">
        <v>22090105</v>
      </c>
      <c r="E16" s="276" t="s">
        <v>484</v>
      </c>
      <c r="F16" s="277">
        <v>160000000</v>
      </c>
      <c r="G16" s="277">
        <v>20000000</v>
      </c>
      <c r="H16" s="263">
        <f>F16-G16</f>
        <v>140000000</v>
      </c>
    </row>
    <row r="17" spans="1:8" ht="27.75" customHeight="1" x14ac:dyDescent="0.25">
      <c r="A17" s="274"/>
      <c r="B17" s="274"/>
      <c r="C17" s="274">
        <v>470</v>
      </c>
      <c r="D17" s="274">
        <v>22090118</v>
      </c>
      <c r="E17" s="276" t="s">
        <v>497</v>
      </c>
      <c r="F17" s="277">
        <v>30000000</v>
      </c>
      <c r="G17" s="277">
        <v>27000000</v>
      </c>
      <c r="H17" s="263">
        <f>F17-G17</f>
        <v>3000000</v>
      </c>
    </row>
    <row r="18" spans="1:8" ht="27.75" customHeight="1" x14ac:dyDescent="0.25">
      <c r="A18" s="274"/>
      <c r="B18" s="274"/>
      <c r="C18" s="274">
        <v>470</v>
      </c>
      <c r="D18" s="274">
        <v>22090112</v>
      </c>
      <c r="E18" s="276" t="s">
        <v>598</v>
      </c>
      <c r="F18" s="277">
        <v>16000000</v>
      </c>
      <c r="G18" s="277">
        <v>10000000</v>
      </c>
      <c r="H18" s="263">
        <f>F18-G18</f>
        <v>6000000</v>
      </c>
    </row>
    <row r="19" spans="1:8" ht="27.75" customHeight="1" thickBot="1" x14ac:dyDescent="0.3">
      <c r="A19" s="279"/>
      <c r="B19" s="279"/>
      <c r="C19" s="279">
        <v>470</v>
      </c>
      <c r="D19" s="279">
        <v>22090116</v>
      </c>
      <c r="E19" s="281" t="s">
        <v>495</v>
      </c>
      <c r="F19" s="266">
        <v>32640000</v>
      </c>
      <c r="G19" s="266">
        <v>10000000</v>
      </c>
      <c r="H19" s="267">
        <f>F19-G19</f>
        <v>22640000</v>
      </c>
    </row>
    <row r="20" spans="1:8" ht="27.75" customHeight="1" x14ac:dyDescent="0.25">
      <c r="A20" s="282"/>
      <c r="B20" s="283"/>
      <c r="C20" s="283"/>
      <c r="D20" s="283"/>
      <c r="E20" s="284" t="s">
        <v>599</v>
      </c>
      <c r="F20" s="285">
        <f t="shared" ref="F20:G20" si="0">SUM(F16:F19)</f>
        <v>238640000</v>
      </c>
      <c r="G20" s="285">
        <f t="shared" si="0"/>
        <v>67000000</v>
      </c>
      <c r="H20" s="286">
        <f>SUM(H16:H19)</f>
        <v>171640000</v>
      </c>
    </row>
    <row r="21" spans="1:8" ht="31.5" customHeight="1" x14ac:dyDescent="0.25">
      <c r="A21" s="274">
        <v>5</v>
      </c>
      <c r="B21" s="275" t="s">
        <v>15</v>
      </c>
      <c r="C21" s="274">
        <v>138</v>
      </c>
      <c r="D21" s="274">
        <v>22090108</v>
      </c>
      <c r="E21" s="276" t="s">
        <v>382</v>
      </c>
      <c r="F21" s="277">
        <v>28000000</v>
      </c>
      <c r="G21" s="277">
        <v>25000000</v>
      </c>
      <c r="H21" s="263">
        <f>F21-G21</f>
        <v>3000000</v>
      </c>
    </row>
    <row r="22" spans="1:8" ht="31.5" customHeight="1" x14ac:dyDescent="0.25">
      <c r="A22" s="274"/>
      <c r="B22" s="275"/>
      <c r="C22" s="274">
        <v>138</v>
      </c>
      <c r="D22" s="274">
        <v>22090109</v>
      </c>
      <c r="E22" s="276" t="s">
        <v>600</v>
      </c>
      <c r="F22" s="277">
        <v>95000000</v>
      </c>
      <c r="G22" s="277">
        <v>50000000</v>
      </c>
      <c r="H22" s="263">
        <f>F22-G22</f>
        <v>45000000</v>
      </c>
    </row>
    <row r="23" spans="1:8" ht="31.5" customHeight="1" thickBot="1" x14ac:dyDescent="0.3">
      <c r="A23" s="287"/>
      <c r="B23" s="288"/>
      <c r="C23" s="274">
        <v>138</v>
      </c>
      <c r="D23" s="217">
        <v>22090110</v>
      </c>
      <c r="E23" s="289" t="s">
        <v>384</v>
      </c>
      <c r="F23" s="290">
        <v>100000000</v>
      </c>
      <c r="G23" s="290">
        <v>70000000</v>
      </c>
      <c r="H23" s="263">
        <f>F23-G23</f>
        <v>30000000</v>
      </c>
    </row>
    <row r="24" spans="1:8" ht="27.75" customHeight="1" thickBot="1" x14ac:dyDescent="0.3">
      <c r="A24" s="268"/>
      <c r="B24" s="224"/>
      <c r="C24" s="224"/>
      <c r="D24" s="224"/>
      <c r="E24" s="291" t="s">
        <v>601</v>
      </c>
      <c r="F24" s="270">
        <f>SUM(F21:F23)</f>
        <v>223000000</v>
      </c>
      <c r="G24" s="270">
        <f>SUM(G21:G23)</f>
        <v>145000000</v>
      </c>
      <c r="H24" s="270">
        <f>SUM(H21:H23)</f>
        <v>78000000</v>
      </c>
    </row>
    <row r="25" spans="1:8" ht="27.75" customHeight="1" x14ac:dyDescent="0.25">
      <c r="A25" s="231"/>
      <c r="B25" s="231"/>
      <c r="C25" s="231"/>
      <c r="D25" s="231"/>
      <c r="E25" s="292"/>
      <c r="F25" s="293"/>
      <c r="G25" s="293"/>
      <c r="H25" s="293"/>
    </row>
    <row r="26" spans="1:8" ht="32.25" customHeight="1" thickBot="1" x14ac:dyDescent="0.3">
      <c r="A26" s="217">
        <v>6</v>
      </c>
      <c r="B26" s="288" t="s">
        <v>99</v>
      </c>
      <c r="C26" s="217">
        <v>626</v>
      </c>
      <c r="D26" s="217">
        <v>22090102</v>
      </c>
      <c r="E26" s="289" t="s">
        <v>541</v>
      </c>
      <c r="F26" s="290">
        <v>100000000</v>
      </c>
      <c r="G26" s="290">
        <v>73000000</v>
      </c>
      <c r="H26" s="267">
        <f>F26-G26</f>
        <v>27000000</v>
      </c>
    </row>
    <row r="27" spans="1:8" ht="27.75" customHeight="1" thickBot="1" x14ac:dyDescent="0.3">
      <c r="A27" s="268"/>
      <c r="B27" s="224"/>
      <c r="C27" s="224"/>
      <c r="D27" s="224"/>
      <c r="E27" s="291" t="s">
        <v>602</v>
      </c>
      <c r="F27" s="270">
        <f t="shared" ref="F27:G27" si="1">SUM(F26)</f>
        <v>100000000</v>
      </c>
      <c r="G27" s="270">
        <f t="shared" si="1"/>
        <v>73000000</v>
      </c>
      <c r="H27" s="270">
        <f>SUM(H26)</f>
        <v>27000000</v>
      </c>
    </row>
    <row r="28" spans="1:8" ht="27.75" customHeight="1" x14ac:dyDescent="0.25">
      <c r="A28" s="217"/>
      <c r="B28" s="217"/>
      <c r="C28" s="217"/>
      <c r="D28" s="217"/>
      <c r="E28" s="294"/>
      <c r="F28" s="295"/>
      <c r="G28" s="295"/>
      <c r="H28" s="295"/>
    </row>
    <row r="29" spans="1:8" ht="27.75" customHeight="1" thickBot="1" x14ac:dyDescent="0.3">
      <c r="A29" s="279">
        <v>7</v>
      </c>
      <c r="B29" s="296" t="s">
        <v>603</v>
      </c>
      <c r="C29" s="279">
        <v>262</v>
      </c>
      <c r="D29" s="279">
        <v>22090103</v>
      </c>
      <c r="E29" s="281" t="s">
        <v>394</v>
      </c>
      <c r="F29" s="266">
        <v>86000000</v>
      </c>
      <c r="G29" s="266">
        <v>50000000</v>
      </c>
      <c r="H29" s="267">
        <f>F29-G29</f>
        <v>36000000</v>
      </c>
    </row>
    <row r="30" spans="1:8" ht="27.75" customHeight="1" thickBot="1" x14ac:dyDescent="0.3">
      <c r="A30" s="268"/>
      <c r="B30" s="224"/>
      <c r="C30" s="224"/>
      <c r="D30" s="224"/>
      <c r="E30" s="291" t="s">
        <v>604</v>
      </c>
      <c r="F30" s="270">
        <f>SUM(F29)</f>
        <v>86000000</v>
      </c>
      <c r="G30" s="270">
        <f>SUM(G29)</f>
        <v>50000000</v>
      </c>
      <c r="H30" s="270">
        <f>SUM(H29)</f>
        <v>36000000</v>
      </c>
    </row>
    <row r="31" spans="1:8" ht="27.75" customHeight="1" thickBot="1" x14ac:dyDescent="0.3">
      <c r="A31" s="279">
        <v>8</v>
      </c>
      <c r="B31" s="279" t="s">
        <v>47</v>
      </c>
      <c r="C31" s="279">
        <v>265</v>
      </c>
      <c r="D31" s="279">
        <v>22090112</v>
      </c>
      <c r="E31" s="281" t="s">
        <v>418</v>
      </c>
      <c r="F31" s="266">
        <v>50000000</v>
      </c>
      <c r="G31" s="266">
        <v>50000000</v>
      </c>
      <c r="H31" s="267">
        <f>F31-G31</f>
        <v>0</v>
      </c>
    </row>
    <row r="32" spans="1:8" ht="27.75" customHeight="1" thickBot="1" x14ac:dyDescent="0.3">
      <c r="A32" s="268"/>
      <c r="B32" s="224"/>
      <c r="C32" s="224"/>
      <c r="D32" s="224"/>
      <c r="E32" s="291" t="s">
        <v>605</v>
      </c>
      <c r="F32" s="270">
        <f>SUM(F31)</f>
        <v>50000000</v>
      </c>
      <c r="G32" s="270">
        <f>SUM(G31)</f>
        <v>50000000</v>
      </c>
      <c r="H32" s="270">
        <f>SUM(H31)</f>
        <v>0</v>
      </c>
    </row>
    <row r="33" spans="1:8" ht="29.25" customHeight="1" x14ac:dyDescent="0.25">
      <c r="A33" s="274">
        <v>9</v>
      </c>
      <c r="B33" s="274" t="s">
        <v>63</v>
      </c>
      <c r="C33" s="274">
        <v>367</v>
      </c>
      <c r="D33" s="274">
        <v>22090105</v>
      </c>
      <c r="E33" s="276" t="s">
        <v>606</v>
      </c>
      <c r="F33" s="277">
        <v>5000000</v>
      </c>
      <c r="G33" s="277">
        <v>3000000</v>
      </c>
      <c r="H33" s="263">
        <f>F33-G33</f>
        <v>2000000</v>
      </c>
    </row>
    <row r="34" spans="1:8" ht="29.25" customHeight="1" thickBot="1" x14ac:dyDescent="0.3">
      <c r="A34" s="279"/>
      <c r="B34" s="279"/>
      <c r="C34" s="279">
        <v>367</v>
      </c>
      <c r="D34" s="279">
        <v>22090110</v>
      </c>
      <c r="E34" s="281" t="s">
        <v>607</v>
      </c>
      <c r="F34" s="266">
        <v>10000000</v>
      </c>
      <c r="G34" s="266">
        <v>5000000</v>
      </c>
      <c r="H34" s="267">
        <f>F34-G34</f>
        <v>5000000</v>
      </c>
    </row>
    <row r="35" spans="1:8" ht="22.5" customHeight="1" thickBot="1" x14ac:dyDescent="0.3">
      <c r="A35" s="268"/>
      <c r="B35" s="224"/>
      <c r="C35" s="224"/>
      <c r="D35" s="224"/>
      <c r="E35" s="291" t="s">
        <v>608</v>
      </c>
      <c r="F35" s="270">
        <f>SUM(F33:F34)</f>
        <v>15000000</v>
      </c>
      <c r="G35" s="270">
        <f>SUM(G33:G34)</f>
        <v>8000000</v>
      </c>
      <c r="H35" s="270">
        <f>SUM(H33:H34)</f>
        <v>7000000</v>
      </c>
    </row>
    <row r="36" spans="1:8" ht="27.75" customHeight="1" thickBot="1" x14ac:dyDescent="0.3">
      <c r="A36" s="279">
        <v>9</v>
      </c>
      <c r="B36" s="296" t="s">
        <v>554</v>
      </c>
      <c r="C36" s="279">
        <v>915</v>
      </c>
      <c r="D36" s="297">
        <v>12305500100</v>
      </c>
      <c r="E36" s="281" t="s">
        <v>553</v>
      </c>
      <c r="F36" s="266">
        <v>200000000</v>
      </c>
      <c r="G36" s="266">
        <v>15000000</v>
      </c>
      <c r="H36" s="267">
        <f>F36-G36</f>
        <v>185000000</v>
      </c>
    </row>
    <row r="37" spans="1:8" ht="21" customHeight="1" thickBot="1" x14ac:dyDescent="0.3">
      <c r="A37" s="268"/>
      <c r="B37" s="224"/>
      <c r="C37" s="224"/>
      <c r="D37" s="224"/>
      <c r="E37" s="291" t="s">
        <v>609</v>
      </c>
      <c r="F37" s="270">
        <f>SUM(F36)</f>
        <v>200000000</v>
      </c>
      <c r="G37" s="270">
        <f>SUM(G36)</f>
        <v>15000000</v>
      </c>
      <c r="H37" s="270">
        <f>SUM(H36)</f>
        <v>185000000</v>
      </c>
    </row>
    <row r="38" spans="1:8" ht="24.95" customHeight="1" thickBot="1" x14ac:dyDescent="0.3">
      <c r="A38" s="223"/>
      <c r="B38" s="298"/>
      <c r="C38" s="224"/>
      <c r="D38" s="224"/>
      <c r="E38" s="299" t="s">
        <v>610</v>
      </c>
      <c r="F38" s="270">
        <f>F10+F12+F15+F20+F24+F37+F27+F30+F32+F35</f>
        <v>1833640000</v>
      </c>
      <c r="G38" s="270">
        <f>G10+G12+G15+G20+G24+G37+G27+G30+G32+G35</f>
        <v>960500000</v>
      </c>
      <c r="H38" s="270">
        <f>H10+H12+H15+H20+H24+H37+H27+H30+H32+H35</f>
        <v>873140000</v>
      </c>
    </row>
    <row r="39" spans="1:8" ht="24.95" customHeight="1" x14ac:dyDescent="0.25"/>
    <row r="40" spans="1:8" ht="24.95" customHeight="1" x14ac:dyDescent="0.25"/>
    <row r="41" spans="1:8" ht="24.95" customHeight="1" x14ac:dyDescent="0.25"/>
    <row r="42" spans="1:8" ht="24.95" customHeight="1" x14ac:dyDescent="0.25"/>
  </sheetData>
  <mergeCells count="1">
    <mergeCell ref="B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topLeftCell="A144" workbookViewId="0">
      <selection activeCell="F152" sqref="F152"/>
    </sheetView>
  </sheetViews>
  <sheetFormatPr defaultRowHeight="11.25" x14ac:dyDescent="0.2"/>
  <cols>
    <col min="1" max="1" width="4.140625" style="302" customWidth="1"/>
    <col min="2" max="2" width="14" style="321" customWidth="1"/>
    <col min="3" max="3" width="34.7109375" style="322" customWidth="1"/>
    <col min="4" max="4" width="18.28515625" style="302" customWidth="1"/>
    <col min="5" max="5" width="19.28515625" style="302" customWidth="1"/>
    <col min="6" max="6" width="19.5703125" style="302" customWidth="1"/>
    <col min="7" max="7" width="17.28515625" style="302" customWidth="1"/>
    <col min="8" max="16384" width="9.140625" style="302"/>
  </cols>
  <sheetData>
    <row r="1" spans="1:7" ht="12.75" x14ac:dyDescent="0.2">
      <c r="A1" s="300"/>
      <c r="B1" s="301" t="s">
        <v>139</v>
      </c>
      <c r="C1" s="301"/>
      <c r="D1" s="301"/>
      <c r="E1" s="301"/>
      <c r="F1" s="301"/>
      <c r="G1" s="301"/>
    </row>
    <row r="2" spans="1:7" ht="12.75" x14ac:dyDescent="0.2">
      <c r="A2" s="303"/>
      <c r="B2" s="301" t="s">
        <v>556</v>
      </c>
      <c r="C2" s="301"/>
      <c r="D2" s="301"/>
      <c r="E2" s="301"/>
      <c r="F2" s="301"/>
      <c r="G2" s="301"/>
    </row>
    <row r="3" spans="1:7" ht="12.75" x14ac:dyDescent="0.2">
      <c r="A3" s="303"/>
      <c r="B3" s="301" t="s">
        <v>611</v>
      </c>
      <c r="C3" s="301"/>
      <c r="D3" s="301"/>
      <c r="E3" s="301"/>
      <c r="F3" s="301"/>
      <c r="G3" s="301"/>
    </row>
    <row r="4" spans="1:7" x14ac:dyDescent="0.2">
      <c r="A4" s="303"/>
      <c r="B4" s="303"/>
      <c r="C4" s="303"/>
      <c r="D4" s="303"/>
      <c r="E4" s="303"/>
      <c r="F4" s="303"/>
    </row>
    <row r="5" spans="1:7" ht="20.25" x14ac:dyDescent="0.2">
      <c r="A5" s="304" t="s">
        <v>0</v>
      </c>
      <c r="B5" s="305" t="s">
        <v>612</v>
      </c>
      <c r="C5" s="306" t="s">
        <v>613</v>
      </c>
      <c r="D5" s="307" t="s">
        <v>614</v>
      </c>
      <c r="E5" s="307" t="s">
        <v>615</v>
      </c>
      <c r="F5" s="307" t="s">
        <v>614</v>
      </c>
    </row>
    <row r="6" spans="1:7" ht="19.5" customHeight="1" x14ac:dyDescent="0.2">
      <c r="A6" s="13">
        <v>1</v>
      </c>
      <c r="B6" s="308" t="s">
        <v>180</v>
      </c>
      <c r="C6" s="309" t="s">
        <v>616</v>
      </c>
      <c r="D6" s="12">
        <v>409000000</v>
      </c>
      <c r="E6" s="12"/>
      <c r="F6" s="310">
        <f t="shared" ref="F6:F64" si="0">D6-E6</f>
        <v>409000000</v>
      </c>
    </row>
    <row r="7" spans="1:7" ht="17.100000000000001" customHeight="1" x14ac:dyDescent="0.2">
      <c r="A7" s="13">
        <v>2</v>
      </c>
      <c r="B7" s="308" t="s">
        <v>181</v>
      </c>
      <c r="C7" s="309" t="s">
        <v>617</v>
      </c>
      <c r="D7" s="12">
        <v>132000000</v>
      </c>
      <c r="E7" s="12"/>
      <c r="F7" s="310">
        <f t="shared" si="0"/>
        <v>132000000</v>
      </c>
    </row>
    <row r="8" spans="1:7" ht="17.100000000000001" customHeight="1" x14ac:dyDescent="0.2">
      <c r="A8" s="13">
        <v>5</v>
      </c>
      <c r="B8" s="308" t="s">
        <v>182</v>
      </c>
      <c r="C8" s="309" t="s">
        <v>618</v>
      </c>
      <c r="D8" s="12">
        <v>7000000</v>
      </c>
      <c r="E8" s="12">
        <f>D8*0.15</f>
        <v>1050000</v>
      </c>
      <c r="F8" s="310">
        <f t="shared" si="0"/>
        <v>5950000</v>
      </c>
    </row>
    <row r="9" spans="1:7" ht="17.100000000000001" customHeight="1" x14ac:dyDescent="0.2">
      <c r="A9" s="13">
        <v>6</v>
      </c>
      <c r="B9" s="308" t="s">
        <v>183</v>
      </c>
      <c r="C9" s="309" t="s">
        <v>619</v>
      </c>
      <c r="D9" s="12">
        <v>2000000</v>
      </c>
      <c r="E9" s="12">
        <f t="shared" ref="E9:E33" si="1">D9*0.15</f>
        <v>300000</v>
      </c>
      <c r="F9" s="310">
        <f t="shared" si="0"/>
        <v>1700000</v>
      </c>
    </row>
    <row r="10" spans="1:7" ht="17.100000000000001" customHeight="1" x14ac:dyDescent="0.2">
      <c r="A10" s="13">
        <v>7</v>
      </c>
      <c r="B10" s="308" t="s">
        <v>184</v>
      </c>
      <c r="C10" s="309" t="s">
        <v>620</v>
      </c>
      <c r="D10" s="12">
        <v>5000000</v>
      </c>
      <c r="E10" s="12">
        <f t="shared" si="1"/>
        <v>750000</v>
      </c>
      <c r="F10" s="310">
        <f t="shared" si="0"/>
        <v>4250000</v>
      </c>
    </row>
    <row r="11" spans="1:7" ht="17.100000000000001" customHeight="1" x14ac:dyDescent="0.2">
      <c r="A11" s="13">
        <v>9</v>
      </c>
      <c r="B11" s="308" t="s">
        <v>185</v>
      </c>
      <c r="C11" s="309" t="s">
        <v>621</v>
      </c>
      <c r="D11" s="12">
        <v>15000000</v>
      </c>
      <c r="E11" s="12">
        <f t="shared" si="1"/>
        <v>2250000</v>
      </c>
      <c r="F11" s="310">
        <f t="shared" si="0"/>
        <v>12750000</v>
      </c>
    </row>
    <row r="12" spans="1:7" ht="18.75" customHeight="1" x14ac:dyDescent="0.2">
      <c r="A12" s="13">
        <v>10</v>
      </c>
      <c r="B12" s="308" t="s">
        <v>186</v>
      </c>
      <c r="C12" s="309" t="s">
        <v>622</v>
      </c>
      <c r="D12" s="12">
        <v>10000000</v>
      </c>
      <c r="E12" s="12">
        <f t="shared" si="1"/>
        <v>1500000</v>
      </c>
      <c r="F12" s="310">
        <f t="shared" si="0"/>
        <v>8500000</v>
      </c>
    </row>
    <row r="13" spans="1:7" ht="17.100000000000001" customHeight="1" x14ac:dyDescent="0.2">
      <c r="A13" s="13">
        <v>11</v>
      </c>
      <c r="B13" s="308" t="s">
        <v>187</v>
      </c>
      <c r="C13" s="309" t="s">
        <v>623</v>
      </c>
      <c r="D13" s="12">
        <v>13000000</v>
      </c>
      <c r="E13" s="12">
        <f t="shared" si="1"/>
        <v>1950000</v>
      </c>
      <c r="F13" s="310">
        <f t="shared" si="0"/>
        <v>11050000</v>
      </c>
    </row>
    <row r="14" spans="1:7" ht="19.5" customHeight="1" x14ac:dyDescent="0.2">
      <c r="A14" s="13">
        <v>12</v>
      </c>
      <c r="B14" s="308" t="s">
        <v>188</v>
      </c>
      <c r="C14" s="309" t="s">
        <v>624</v>
      </c>
      <c r="D14" s="12">
        <v>4000000</v>
      </c>
      <c r="E14" s="12">
        <f t="shared" si="1"/>
        <v>600000</v>
      </c>
      <c r="F14" s="310">
        <f t="shared" si="0"/>
        <v>3400000</v>
      </c>
    </row>
    <row r="15" spans="1:7" ht="17.100000000000001" customHeight="1" x14ac:dyDescent="0.2">
      <c r="A15" s="13">
        <v>13</v>
      </c>
      <c r="B15" s="308" t="s">
        <v>189</v>
      </c>
      <c r="C15" s="309" t="s">
        <v>625</v>
      </c>
      <c r="D15" s="12">
        <v>10000000</v>
      </c>
      <c r="E15" s="12">
        <f t="shared" si="1"/>
        <v>1500000</v>
      </c>
      <c r="F15" s="310">
        <f t="shared" si="0"/>
        <v>8500000</v>
      </c>
    </row>
    <row r="16" spans="1:7" ht="17.100000000000001" customHeight="1" x14ac:dyDescent="0.2">
      <c r="A16" s="13">
        <v>14</v>
      </c>
      <c r="B16" s="308" t="s">
        <v>190</v>
      </c>
      <c r="C16" s="309" t="s">
        <v>626</v>
      </c>
      <c r="D16" s="12">
        <v>20000000</v>
      </c>
      <c r="E16" s="12">
        <f t="shared" si="1"/>
        <v>3000000</v>
      </c>
      <c r="F16" s="310">
        <f t="shared" si="0"/>
        <v>17000000</v>
      </c>
    </row>
    <row r="17" spans="1:6" ht="19.5" customHeight="1" x14ac:dyDescent="0.2">
      <c r="A17" s="13">
        <v>15</v>
      </c>
      <c r="B17" s="308" t="s">
        <v>191</v>
      </c>
      <c r="C17" s="309" t="s">
        <v>627</v>
      </c>
      <c r="D17" s="12">
        <v>8000000</v>
      </c>
      <c r="E17" s="12">
        <f t="shared" si="1"/>
        <v>1200000</v>
      </c>
      <c r="F17" s="310">
        <f t="shared" si="0"/>
        <v>6800000</v>
      </c>
    </row>
    <row r="18" spans="1:6" ht="17.100000000000001" customHeight="1" x14ac:dyDescent="0.2">
      <c r="A18" s="13">
        <v>16</v>
      </c>
      <c r="B18" s="308" t="s">
        <v>192</v>
      </c>
      <c r="C18" s="309" t="s">
        <v>628</v>
      </c>
      <c r="D18" s="12">
        <v>15000000</v>
      </c>
      <c r="E18" s="12">
        <f t="shared" si="1"/>
        <v>2250000</v>
      </c>
      <c r="F18" s="310">
        <f t="shared" si="0"/>
        <v>12750000</v>
      </c>
    </row>
    <row r="19" spans="1:6" ht="17.100000000000001" customHeight="1" x14ac:dyDescent="0.2">
      <c r="A19" s="13">
        <v>17</v>
      </c>
      <c r="B19" s="308" t="s">
        <v>193</v>
      </c>
      <c r="C19" s="309" t="s">
        <v>629</v>
      </c>
      <c r="D19" s="12">
        <v>19000000</v>
      </c>
      <c r="E19" s="12">
        <f t="shared" si="1"/>
        <v>2850000</v>
      </c>
      <c r="F19" s="310">
        <f t="shared" si="0"/>
        <v>16150000</v>
      </c>
    </row>
    <row r="20" spans="1:6" ht="19.5" customHeight="1" x14ac:dyDescent="0.2">
      <c r="A20" s="13">
        <v>18</v>
      </c>
      <c r="B20" s="308" t="s">
        <v>194</v>
      </c>
      <c r="C20" s="309" t="s">
        <v>630</v>
      </c>
      <c r="D20" s="12">
        <v>6000000</v>
      </c>
      <c r="E20" s="12">
        <f t="shared" si="1"/>
        <v>900000</v>
      </c>
      <c r="F20" s="310">
        <f t="shared" si="0"/>
        <v>5100000</v>
      </c>
    </row>
    <row r="21" spans="1:6" ht="17.100000000000001" customHeight="1" x14ac:dyDescent="0.2">
      <c r="A21" s="13">
        <v>19</v>
      </c>
      <c r="B21" s="308" t="s">
        <v>195</v>
      </c>
      <c r="C21" s="309" t="s">
        <v>631</v>
      </c>
      <c r="D21" s="12">
        <v>15000000</v>
      </c>
      <c r="E21" s="12">
        <f t="shared" si="1"/>
        <v>2250000</v>
      </c>
      <c r="F21" s="310">
        <f t="shared" si="0"/>
        <v>12750000</v>
      </c>
    </row>
    <row r="22" spans="1:6" ht="17.100000000000001" customHeight="1" x14ac:dyDescent="0.2">
      <c r="A22" s="13">
        <v>20</v>
      </c>
      <c r="B22" s="308" t="s">
        <v>196</v>
      </c>
      <c r="C22" s="309" t="s">
        <v>632</v>
      </c>
      <c r="D22" s="12">
        <v>18000000</v>
      </c>
      <c r="E22" s="12">
        <f t="shared" si="1"/>
        <v>2700000</v>
      </c>
      <c r="F22" s="310">
        <f t="shared" si="0"/>
        <v>15300000</v>
      </c>
    </row>
    <row r="23" spans="1:6" ht="17.100000000000001" customHeight="1" x14ac:dyDescent="0.2">
      <c r="A23" s="13">
        <v>21</v>
      </c>
      <c r="B23" s="308" t="s">
        <v>197</v>
      </c>
      <c r="C23" s="309" t="s">
        <v>633</v>
      </c>
      <c r="D23" s="12">
        <v>16000000</v>
      </c>
      <c r="E23" s="12">
        <f t="shared" si="1"/>
        <v>2400000</v>
      </c>
      <c r="F23" s="310">
        <f t="shared" si="0"/>
        <v>13600000</v>
      </c>
    </row>
    <row r="24" spans="1:6" ht="17.100000000000001" customHeight="1" x14ac:dyDescent="0.2">
      <c r="A24" s="13">
        <v>22</v>
      </c>
      <c r="B24" s="308" t="s">
        <v>198</v>
      </c>
      <c r="C24" s="309" t="s">
        <v>634</v>
      </c>
      <c r="D24" s="12">
        <v>20000000</v>
      </c>
      <c r="E24" s="12">
        <f t="shared" si="1"/>
        <v>3000000</v>
      </c>
      <c r="F24" s="310">
        <f t="shared" si="0"/>
        <v>17000000</v>
      </c>
    </row>
    <row r="25" spans="1:6" ht="17.100000000000001" customHeight="1" x14ac:dyDescent="0.2">
      <c r="A25" s="13">
        <v>23</v>
      </c>
      <c r="B25" s="308" t="s">
        <v>199</v>
      </c>
      <c r="C25" s="309" t="s">
        <v>635</v>
      </c>
      <c r="D25" s="12">
        <v>4000000</v>
      </c>
      <c r="E25" s="12">
        <f t="shared" si="1"/>
        <v>600000</v>
      </c>
      <c r="F25" s="310">
        <f t="shared" si="0"/>
        <v>3400000</v>
      </c>
    </row>
    <row r="26" spans="1:6" ht="17.100000000000001" customHeight="1" x14ac:dyDescent="0.2">
      <c r="A26" s="13">
        <v>24</v>
      </c>
      <c r="B26" s="308" t="s">
        <v>200</v>
      </c>
      <c r="C26" s="309" t="s">
        <v>636</v>
      </c>
      <c r="D26" s="12">
        <v>12000000</v>
      </c>
      <c r="E26" s="12">
        <f t="shared" si="1"/>
        <v>1800000</v>
      </c>
      <c r="F26" s="310">
        <f t="shared" si="0"/>
        <v>10200000</v>
      </c>
    </row>
    <row r="27" spans="1:6" ht="17.100000000000001" customHeight="1" x14ac:dyDescent="0.2">
      <c r="A27" s="13">
        <v>25</v>
      </c>
      <c r="B27" s="308" t="s">
        <v>201</v>
      </c>
      <c r="C27" s="309" t="s">
        <v>637</v>
      </c>
      <c r="D27" s="12">
        <v>8000000</v>
      </c>
      <c r="E27" s="12">
        <f t="shared" si="1"/>
        <v>1200000</v>
      </c>
      <c r="F27" s="310">
        <f t="shared" si="0"/>
        <v>6800000</v>
      </c>
    </row>
    <row r="28" spans="1:6" ht="17.100000000000001" customHeight="1" x14ac:dyDescent="0.2">
      <c r="A28" s="13">
        <v>26</v>
      </c>
      <c r="B28" s="308" t="s">
        <v>202</v>
      </c>
      <c r="C28" s="309" t="s">
        <v>638</v>
      </c>
      <c r="D28" s="12">
        <v>4000000</v>
      </c>
      <c r="E28" s="12">
        <f t="shared" si="1"/>
        <v>600000</v>
      </c>
      <c r="F28" s="310">
        <f t="shared" si="0"/>
        <v>3400000</v>
      </c>
    </row>
    <row r="29" spans="1:6" ht="17.100000000000001" customHeight="1" x14ac:dyDescent="0.2">
      <c r="A29" s="13">
        <v>27</v>
      </c>
      <c r="B29" s="308" t="s">
        <v>203</v>
      </c>
      <c r="C29" s="309" t="s">
        <v>639</v>
      </c>
      <c r="D29" s="12">
        <v>15000000</v>
      </c>
      <c r="E29" s="12">
        <f t="shared" si="1"/>
        <v>2250000</v>
      </c>
      <c r="F29" s="310">
        <f t="shared" si="0"/>
        <v>12750000</v>
      </c>
    </row>
    <row r="30" spans="1:6" ht="21" customHeight="1" x14ac:dyDescent="0.2">
      <c r="A30" s="13">
        <v>28</v>
      </c>
      <c r="B30" s="308" t="s">
        <v>204</v>
      </c>
      <c r="C30" s="309" t="s">
        <v>640</v>
      </c>
      <c r="D30" s="12">
        <v>39000000</v>
      </c>
      <c r="E30" s="12">
        <v>35850000</v>
      </c>
      <c r="F30" s="310">
        <f t="shared" si="0"/>
        <v>3150000</v>
      </c>
    </row>
    <row r="31" spans="1:6" ht="17.100000000000001" customHeight="1" x14ac:dyDescent="0.2">
      <c r="A31" s="13">
        <v>29</v>
      </c>
      <c r="B31" s="308" t="s">
        <v>205</v>
      </c>
      <c r="C31" s="309" t="s">
        <v>641</v>
      </c>
      <c r="D31" s="12">
        <v>20000000</v>
      </c>
      <c r="E31" s="12">
        <f t="shared" si="1"/>
        <v>3000000</v>
      </c>
      <c r="F31" s="310">
        <f t="shared" si="0"/>
        <v>17000000</v>
      </c>
    </row>
    <row r="32" spans="1:6" ht="17.100000000000001" customHeight="1" x14ac:dyDescent="0.2">
      <c r="A32" s="13">
        <v>30</v>
      </c>
      <c r="B32" s="308" t="s">
        <v>206</v>
      </c>
      <c r="C32" s="309" t="s">
        <v>642</v>
      </c>
      <c r="D32" s="13">
        <v>0</v>
      </c>
      <c r="E32" s="12">
        <f t="shared" ref="E32:E39" si="2">D32*0.1</f>
        <v>0</v>
      </c>
      <c r="F32" s="310">
        <f t="shared" si="0"/>
        <v>0</v>
      </c>
    </row>
    <row r="33" spans="1:6" ht="17.100000000000001" customHeight="1" x14ac:dyDescent="0.2">
      <c r="A33" s="13">
        <v>33</v>
      </c>
      <c r="B33" s="308" t="s">
        <v>207</v>
      </c>
      <c r="C33" s="309" t="s">
        <v>643</v>
      </c>
      <c r="D33" s="12">
        <v>6000000</v>
      </c>
      <c r="E33" s="12">
        <f t="shared" si="1"/>
        <v>900000</v>
      </c>
      <c r="F33" s="310">
        <f t="shared" si="0"/>
        <v>5100000</v>
      </c>
    </row>
    <row r="34" spans="1:6" ht="17.100000000000001" customHeight="1" x14ac:dyDescent="0.2">
      <c r="A34" s="13">
        <v>34</v>
      </c>
      <c r="B34" s="308" t="s">
        <v>208</v>
      </c>
      <c r="C34" s="309" t="s">
        <v>644</v>
      </c>
      <c r="D34" s="311">
        <v>1152500000</v>
      </c>
      <c r="E34" s="12">
        <v>0</v>
      </c>
      <c r="F34" s="310">
        <f t="shared" si="0"/>
        <v>1152500000</v>
      </c>
    </row>
    <row r="35" spans="1:6" ht="17.100000000000001" customHeight="1" x14ac:dyDescent="0.2">
      <c r="A35" s="13">
        <v>35</v>
      </c>
      <c r="B35" s="308" t="s">
        <v>209</v>
      </c>
      <c r="C35" s="309" t="s">
        <v>645</v>
      </c>
      <c r="D35" s="12">
        <v>60000000</v>
      </c>
      <c r="E35" s="12">
        <v>0</v>
      </c>
      <c r="F35" s="310">
        <f t="shared" si="0"/>
        <v>60000000</v>
      </c>
    </row>
    <row r="36" spans="1:6" ht="17.100000000000001" customHeight="1" x14ac:dyDescent="0.2">
      <c r="A36" s="13">
        <v>36</v>
      </c>
      <c r="B36" s="308" t="s">
        <v>210</v>
      </c>
      <c r="C36" s="309" t="s">
        <v>646</v>
      </c>
      <c r="D36" s="12">
        <v>96000000</v>
      </c>
      <c r="E36" s="12">
        <v>0</v>
      </c>
      <c r="F36" s="310">
        <f t="shared" si="0"/>
        <v>96000000</v>
      </c>
    </row>
    <row r="37" spans="1:6" ht="17.100000000000001" customHeight="1" x14ac:dyDescent="0.2">
      <c r="A37" s="13">
        <v>37</v>
      </c>
      <c r="B37" s="308" t="s">
        <v>211</v>
      </c>
      <c r="C37" s="309" t="s">
        <v>647</v>
      </c>
      <c r="D37" s="12">
        <v>79500000</v>
      </c>
      <c r="E37" s="12">
        <v>0</v>
      </c>
      <c r="F37" s="310">
        <f t="shared" si="0"/>
        <v>79500000</v>
      </c>
    </row>
    <row r="38" spans="1:6" ht="17.100000000000001" customHeight="1" x14ac:dyDescent="0.2">
      <c r="A38" s="13">
        <v>38</v>
      </c>
      <c r="B38" s="308" t="s">
        <v>212</v>
      </c>
      <c r="C38" s="309" t="s">
        <v>648</v>
      </c>
      <c r="D38" s="12">
        <v>13000000</v>
      </c>
      <c r="E38" s="12">
        <f t="shared" ref="E38:E64" si="3">D38*0.15</f>
        <v>1950000</v>
      </c>
      <c r="F38" s="310">
        <f t="shared" si="0"/>
        <v>11050000</v>
      </c>
    </row>
    <row r="39" spans="1:6" ht="17.100000000000001" customHeight="1" x14ac:dyDescent="0.2">
      <c r="A39" s="13">
        <v>39</v>
      </c>
      <c r="B39" s="308" t="s">
        <v>213</v>
      </c>
      <c r="C39" s="309" t="s">
        <v>649</v>
      </c>
      <c r="D39" s="13">
        <v>0</v>
      </c>
      <c r="E39" s="12">
        <f t="shared" si="2"/>
        <v>0</v>
      </c>
      <c r="F39" s="310">
        <f t="shared" si="0"/>
        <v>0</v>
      </c>
    </row>
    <row r="40" spans="1:6" ht="17.100000000000001" customHeight="1" x14ac:dyDescent="0.2">
      <c r="A40" s="13">
        <v>40</v>
      </c>
      <c r="B40" s="308" t="s">
        <v>214</v>
      </c>
      <c r="C40" s="309" t="s">
        <v>650</v>
      </c>
      <c r="D40" s="12">
        <v>20000000</v>
      </c>
      <c r="E40" s="12">
        <f t="shared" si="3"/>
        <v>3000000</v>
      </c>
      <c r="F40" s="310">
        <f t="shared" si="0"/>
        <v>17000000</v>
      </c>
    </row>
    <row r="41" spans="1:6" ht="17.100000000000001" customHeight="1" x14ac:dyDescent="0.2">
      <c r="A41" s="13">
        <v>41</v>
      </c>
      <c r="B41" s="308" t="s">
        <v>215</v>
      </c>
      <c r="C41" s="309" t="s">
        <v>651</v>
      </c>
      <c r="D41" s="12">
        <v>5000000</v>
      </c>
      <c r="E41" s="12">
        <f t="shared" si="3"/>
        <v>750000</v>
      </c>
      <c r="F41" s="310">
        <f t="shared" si="0"/>
        <v>4250000</v>
      </c>
    </row>
    <row r="42" spans="1:6" ht="17.100000000000001" customHeight="1" x14ac:dyDescent="0.2">
      <c r="A42" s="13">
        <v>43</v>
      </c>
      <c r="B42" s="308" t="s">
        <v>216</v>
      </c>
      <c r="C42" s="309" t="s">
        <v>652</v>
      </c>
      <c r="D42" s="12">
        <v>12000000</v>
      </c>
      <c r="E42" s="12">
        <f t="shared" si="3"/>
        <v>1800000</v>
      </c>
      <c r="F42" s="310">
        <f t="shared" si="0"/>
        <v>10200000</v>
      </c>
    </row>
    <row r="43" spans="1:6" ht="17.100000000000001" customHeight="1" x14ac:dyDescent="0.2">
      <c r="A43" s="13">
        <v>46</v>
      </c>
      <c r="B43" s="308" t="s">
        <v>217</v>
      </c>
      <c r="C43" s="309" t="s">
        <v>653</v>
      </c>
      <c r="D43" s="12">
        <v>4000000</v>
      </c>
      <c r="E43" s="12">
        <f t="shared" si="3"/>
        <v>600000</v>
      </c>
      <c r="F43" s="310">
        <f t="shared" si="0"/>
        <v>3400000</v>
      </c>
    </row>
    <row r="44" spans="1:6" ht="17.100000000000001" customHeight="1" x14ac:dyDescent="0.2">
      <c r="A44" s="13">
        <v>47</v>
      </c>
      <c r="B44" s="308" t="s">
        <v>218</v>
      </c>
      <c r="C44" s="309" t="s">
        <v>654</v>
      </c>
      <c r="D44" s="12">
        <v>48000000</v>
      </c>
      <c r="E44" s="12">
        <f t="shared" si="3"/>
        <v>7200000</v>
      </c>
      <c r="F44" s="310">
        <f t="shared" si="0"/>
        <v>40800000</v>
      </c>
    </row>
    <row r="45" spans="1:6" ht="17.100000000000001" customHeight="1" x14ac:dyDescent="0.2">
      <c r="A45" s="13">
        <v>49</v>
      </c>
      <c r="B45" s="308" t="s">
        <v>219</v>
      </c>
      <c r="C45" s="309" t="s">
        <v>655</v>
      </c>
      <c r="D45" s="12">
        <v>6000000</v>
      </c>
      <c r="E45" s="12">
        <f t="shared" si="3"/>
        <v>900000</v>
      </c>
      <c r="F45" s="310">
        <f t="shared" si="0"/>
        <v>5100000</v>
      </c>
    </row>
    <row r="46" spans="1:6" ht="17.100000000000001" customHeight="1" x14ac:dyDescent="0.2">
      <c r="A46" s="13">
        <v>50</v>
      </c>
      <c r="B46" s="308" t="s">
        <v>220</v>
      </c>
      <c r="C46" s="309" t="s">
        <v>656</v>
      </c>
      <c r="D46" s="12">
        <v>36000000</v>
      </c>
      <c r="E46" s="12">
        <f t="shared" si="3"/>
        <v>5400000</v>
      </c>
      <c r="F46" s="310">
        <f t="shared" si="0"/>
        <v>30600000</v>
      </c>
    </row>
    <row r="47" spans="1:6" ht="17.100000000000001" customHeight="1" x14ac:dyDescent="0.2">
      <c r="A47" s="13">
        <v>51</v>
      </c>
      <c r="B47" s="308" t="s">
        <v>221</v>
      </c>
      <c r="C47" s="309" t="s">
        <v>657</v>
      </c>
      <c r="D47" s="12">
        <v>28000000</v>
      </c>
      <c r="E47" s="12">
        <f t="shared" si="3"/>
        <v>4200000</v>
      </c>
      <c r="F47" s="310">
        <f t="shared" si="0"/>
        <v>23800000</v>
      </c>
    </row>
    <row r="48" spans="1:6" ht="17.100000000000001" customHeight="1" x14ac:dyDescent="0.2">
      <c r="A48" s="13">
        <v>52</v>
      </c>
      <c r="B48" s="308" t="s">
        <v>222</v>
      </c>
      <c r="C48" s="309" t="s">
        <v>658</v>
      </c>
      <c r="D48" s="12">
        <v>6000000</v>
      </c>
      <c r="E48" s="12">
        <f t="shared" si="3"/>
        <v>900000</v>
      </c>
      <c r="F48" s="310">
        <f t="shared" si="0"/>
        <v>5100000</v>
      </c>
    </row>
    <row r="49" spans="1:6" ht="17.100000000000001" customHeight="1" x14ac:dyDescent="0.2">
      <c r="A49" s="13">
        <v>53</v>
      </c>
      <c r="B49" s="308" t="s">
        <v>223</v>
      </c>
      <c r="C49" s="309" t="s">
        <v>659</v>
      </c>
      <c r="D49" s="12">
        <v>20000000</v>
      </c>
      <c r="E49" s="12">
        <f t="shared" si="3"/>
        <v>3000000</v>
      </c>
      <c r="F49" s="310">
        <f t="shared" si="0"/>
        <v>17000000</v>
      </c>
    </row>
    <row r="50" spans="1:6" ht="17.100000000000001" customHeight="1" x14ac:dyDescent="0.2">
      <c r="A50" s="13">
        <v>54</v>
      </c>
      <c r="B50" s="308" t="s">
        <v>224</v>
      </c>
      <c r="C50" s="309" t="s">
        <v>660</v>
      </c>
      <c r="D50" s="12">
        <v>18000000</v>
      </c>
      <c r="E50" s="12">
        <f t="shared" si="3"/>
        <v>2700000</v>
      </c>
      <c r="F50" s="310">
        <f t="shared" si="0"/>
        <v>15300000</v>
      </c>
    </row>
    <row r="51" spans="1:6" ht="19.5" customHeight="1" x14ac:dyDescent="0.2">
      <c r="A51" s="13">
        <v>55</v>
      </c>
      <c r="B51" s="308" t="s">
        <v>225</v>
      </c>
      <c r="C51" s="309" t="s">
        <v>661</v>
      </c>
      <c r="D51" s="12">
        <v>11000000</v>
      </c>
      <c r="E51" s="12">
        <f t="shared" si="3"/>
        <v>1650000</v>
      </c>
      <c r="F51" s="310">
        <f t="shared" si="0"/>
        <v>9350000</v>
      </c>
    </row>
    <row r="52" spans="1:6" ht="17.100000000000001" customHeight="1" x14ac:dyDescent="0.2">
      <c r="A52" s="13">
        <v>56</v>
      </c>
      <c r="B52" s="308" t="s">
        <v>226</v>
      </c>
      <c r="C52" s="309" t="s">
        <v>662</v>
      </c>
      <c r="D52" s="12">
        <v>26000000</v>
      </c>
      <c r="E52" s="12">
        <f t="shared" si="3"/>
        <v>3900000</v>
      </c>
      <c r="F52" s="310">
        <f t="shared" si="0"/>
        <v>22100000</v>
      </c>
    </row>
    <row r="53" spans="1:6" ht="21" customHeight="1" x14ac:dyDescent="0.2">
      <c r="A53" s="13">
        <v>57</v>
      </c>
      <c r="B53" s="308" t="s">
        <v>227</v>
      </c>
      <c r="C53" s="309" t="s">
        <v>663</v>
      </c>
      <c r="D53" s="12">
        <v>24000000</v>
      </c>
      <c r="E53" s="12">
        <f t="shared" si="3"/>
        <v>3600000</v>
      </c>
      <c r="F53" s="310">
        <f t="shared" si="0"/>
        <v>20400000</v>
      </c>
    </row>
    <row r="54" spans="1:6" ht="20.25" customHeight="1" x14ac:dyDescent="0.2">
      <c r="A54" s="13">
        <v>58</v>
      </c>
      <c r="B54" s="308" t="s">
        <v>228</v>
      </c>
      <c r="C54" s="309" t="s">
        <v>664</v>
      </c>
      <c r="D54" s="12">
        <v>3000000</v>
      </c>
      <c r="E54" s="12">
        <f t="shared" si="3"/>
        <v>450000</v>
      </c>
      <c r="F54" s="310">
        <f t="shared" si="0"/>
        <v>2550000</v>
      </c>
    </row>
    <row r="55" spans="1:6" ht="17.100000000000001" customHeight="1" x14ac:dyDescent="0.2">
      <c r="A55" s="13">
        <v>59</v>
      </c>
      <c r="B55" s="308" t="s">
        <v>229</v>
      </c>
      <c r="C55" s="309" t="s">
        <v>665</v>
      </c>
      <c r="D55" s="12">
        <v>11000000</v>
      </c>
      <c r="E55" s="12">
        <f t="shared" si="3"/>
        <v>1650000</v>
      </c>
      <c r="F55" s="310">
        <f t="shared" si="0"/>
        <v>9350000</v>
      </c>
    </row>
    <row r="56" spans="1:6" ht="17.100000000000001" customHeight="1" x14ac:dyDescent="0.2">
      <c r="A56" s="13">
        <v>60</v>
      </c>
      <c r="B56" s="308" t="s">
        <v>230</v>
      </c>
      <c r="C56" s="309" t="s">
        <v>666</v>
      </c>
      <c r="D56" s="12">
        <v>1000000</v>
      </c>
      <c r="E56" s="12">
        <f t="shared" si="3"/>
        <v>150000</v>
      </c>
      <c r="F56" s="310">
        <f t="shared" si="0"/>
        <v>850000</v>
      </c>
    </row>
    <row r="57" spans="1:6" ht="17.100000000000001" customHeight="1" x14ac:dyDescent="0.2">
      <c r="A57" s="13">
        <v>61</v>
      </c>
      <c r="B57" s="308" t="s">
        <v>231</v>
      </c>
      <c r="C57" s="309" t="s">
        <v>667</v>
      </c>
      <c r="D57" s="12">
        <v>5000000</v>
      </c>
      <c r="E57" s="12">
        <f t="shared" si="3"/>
        <v>750000</v>
      </c>
      <c r="F57" s="310">
        <f t="shared" si="0"/>
        <v>4250000</v>
      </c>
    </row>
    <row r="58" spans="1:6" ht="17.100000000000001" customHeight="1" x14ac:dyDescent="0.2">
      <c r="A58" s="13">
        <v>62</v>
      </c>
      <c r="B58" s="308" t="s">
        <v>232</v>
      </c>
      <c r="C58" s="309" t="s">
        <v>668</v>
      </c>
      <c r="D58" s="12">
        <v>12000000</v>
      </c>
      <c r="E58" s="12">
        <f t="shared" si="3"/>
        <v>1800000</v>
      </c>
      <c r="F58" s="310">
        <f t="shared" si="0"/>
        <v>10200000</v>
      </c>
    </row>
    <row r="59" spans="1:6" ht="20.25" customHeight="1" x14ac:dyDescent="0.2">
      <c r="A59" s="13">
        <v>63</v>
      </c>
      <c r="B59" s="308" t="s">
        <v>233</v>
      </c>
      <c r="C59" s="309" t="s">
        <v>669</v>
      </c>
      <c r="D59" s="12">
        <v>8000000</v>
      </c>
      <c r="E59" s="12">
        <f t="shared" si="3"/>
        <v>1200000</v>
      </c>
      <c r="F59" s="310">
        <f t="shared" si="0"/>
        <v>6800000</v>
      </c>
    </row>
    <row r="60" spans="1:6" ht="17.100000000000001" customHeight="1" x14ac:dyDescent="0.2">
      <c r="A60" s="13">
        <v>64</v>
      </c>
      <c r="B60" s="308" t="s">
        <v>234</v>
      </c>
      <c r="C60" s="309" t="s">
        <v>670</v>
      </c>
      <c r="D60" s="12">
        <v>7000000</v>
      </c>
      <c r="E60" s="12">
        <f t="shared" si="3"/>
        <v>1050000</v>
      </c>
      <c r="F60" s="310">
        <f t="shared" si="0"/>
        <v>5950000</v>
      </c>
    </row>
    <row r="61" spans="1:6" ht="17.100000000000001" customHeight="1" x14ac:dyDescent="0.2">
      <c r="A61" s="13">
        <v>65</v>
      </c>
      <c r="B61" s="308" t="s">
        <v>235</v>
      </c>
      <c r="C61" s="309" t="s">
        <v>671</v>
      </c>
      <c r="D61" s="12">
        <v>130000000</v>
      </c>
      <c r="E61" s="12">
        <v>0</v>
      </c>
      <c r="F61" s="310">
        <f t="shared" si="0"/>
        <v>130000000</v>
      </c>
    </row>
    <row r="62" spans="1:6" ht="17.100000000000001" customHeight="1" x14ac:dyDescent="0.2">
      <c r="A62" s="13">
        <v>66</v>
      </c>
      <c r="B62" s="308" t="s">
        <v>236</v>
      </c>
      <c r="C62" s="309" t="s">
        <v>672</v>
      </c>
      <c r="D62" s="12">
        <v>16000000</v>
      </c>
      <c r="E62" s="12">
        <v>0</v>
      </c>
      <c r="F62" s="310">
        <f t="shared" si="0"/>
        <v>16000000</v>
      </c>
    </row>
    <row r="63" spans="1:6" ht="17.100000000000001" customHeight="1" x14ac:dyDescent="0.2">
      <c r="A63" s="13">
        <v>67</v>
      </c>
      <c r="B63" s="308" t="s">
        <v>237</v>
      </c>
      <c r="C63" s="309" t="s">
        <v>673</v>
      </c>
      <c r="D63" s="12">
        <v>5000000</v>
      </c>
      <c r="E63" s="12">
        <f t="shared" si="3"/>
        <v>750000</v>
      </c>
      <c r="F63" s="310">
        <f t="shared" si="0"/>
        <v>4250000</v>
      </c>
    </row>
    <row r="64" spans="1:6" ht="17.100000000000001" customHeight="1" x14ac:dyDescent="0.2">
      <c r="A64" s="13">
        <v>68</v>
      </c>
      <c r="B64" s="308" t="s">
        <v>238</v>
      </c>
      <c r="C64" s="309" t="s">
        <v>674</v>
      </c>
      <c r="D64" s="12">
        <v>9600000</v>
      </c>
      <c r="E64" s="12">
        <f t="shared" si="3"/>
        <v>1440000</v>
      </c>
      <c r="F64" s="310">
        <f t="shared" si="0"/>
        <v>8160000</v>
      </c>
    </row>
    <row r="65" spans="1:6" ht="17.100000000000001" customHeight="1" x14ac:dyDescent="0.2">
      <c r="A65" s="13">
        <v>69</v>
      </c>
      <c r="B65" s="308" t="s">
        <v>239</v>
      </c>
      <c r="C65" s="309" t="s">
        <v>675</v>
      </c>
      <c r="D65" s="12">
        <v>55000000</v>
      </c>
      <c r="E65" s="12"/>
      <c r="F65" s="310">
        <v>69000000</v>
      </c>
    </row>
    <row r="66" spans="1:6" ht="17.100000000000001" customHeight="1" x14ac:dyDescent="0.2">
      <c r="A66" s="13">
        <v>70</v>
      </c>
      <c r="B66" s="308" t="s">
        <v>240</v>
      </c>
      <c r="C66" s="309" t="s">
        <v>676</v>
      </c>
      <c r="D66" s="12">
        <v>60000000</v>
      </c>
      <c r="E66" s="14">
        <v>0</v>
      </c>
      <c r="F66" s="310">
        <f t="shared" ref="F66:F97" si="4">D66-E66</f>
        <v>60000000</v>
      </c>
    </row>
    <row r="67" spans="1:6" ht="17.100000000000001" customHeight="1" x14ac:dyDescent="0.2">
      <c r="A67" s="13">
        <v>71</v>
      </c>
      <c r="B67" s="308" t="s">
        <v>241</v>
      </c>
      <c r="C67" s="309" t="s">
        <v>677</v>
      </c>
      <c r="D67" s="12">
        <v>11000000</v>
      </c>
      <c r="E67" s="12">
        <f t="shared" ref="E67:E94" si="5">D67*0.15</f>
        <v>1650000</v>
      </c>
      <c r="F67" s="310">
        <f t="shared" si="4"/>
        <v>9350000</v>
      </c>
    </row>
    <row r="68" spans="1:6" ht="17.100000000000001" customHeight="1" x14ac:dyDescent="0.2">
      <c r="A68" s="13">
        <v>72</v>
      </c>
      <c r="B68" s="308" t="s">
        <v>242</v>
      </c>
      <c r="C68" s="309" t="s">
        <v>678</v>
      </c>
      <c r="D68" s="12">
        <v>7000000</v>
      </c>
      <c r="E68" s="12">
        <f t="shared" si="5"/>
        <v>1050000</v>
      </c>
      <c r="F68" s="310">
        <f t="shared" si="4"/>
        <v>5950000</v>
      </c>
    </row>
    <row r="69" spans="1:6" ht="17.100000000000001" customHeight="1" x14ac:dyDescent="0.2">
      <c r="A69" s="13">
        <v>73</v>
      </c>
      <c r="B69" s="308" t="s">
        <v>243</v>
      </c>
      <c r="C69" s="309" t="s">
        <v>679</v>
      </c>
      <c r="D69" s="12">
        <v>30000000</v>
      </c>
      <c r="E69" s="12">
        <f t="shared" si="5"/>
        <v>4500000</v>
      </c>
      <c r="F69" s="310">
        <f t="shared" si="4"/>
        <v>25500000</v>
      </c>
    </row>
    <row r="70" spans="1:6" ht="17.100000000000001" customHeight="1" x14ac:dyDescent="0.2">
      <c r="A70" s="13">
        <v>74</v>
      </c>
      <c r="B70" s="308" t="s">
        <v>244</v>
      </c>
      <c r="C70" s="309" t="s">
        <v>680</v>
      </c>
      <c r="D70" s="12">
        <v>1000000</v>
      </c>
      <c r="E70" s="12">
        <f t="shared" si="5"/>
        <v>150000</v>
      </c>
      <c r="F70" s="310">
        <f t="shared" si="4"/>
        <v>850000</v>
      </c>
    </row>
    <row r="71" spans="1:6" ht="17.100000000000001" customHeight="1" x14ac:dyDescent="0.2">
      <c r="A71" s="13">
        <v>75</v>
      </c>
      <c r="B71" s="308" t="s">
        <v>245</v>
      </c>
      <c r="C71" s="309" t="s">
        <v>681</v>
      </c>
      <c r="D71" s="12">
        <v>28000000</v>
      </c>
      <c r="E71" s="12">
        <f t="shared" si="5"/>
        <v>4200000</v>
      </c>
      <c r="F71" s="310">
        <f t="shared" si="4"/>
        <v>23800000</v>
      </c>
    </row>
    <row r="72" spans="1:6" ht="17.100000000000001" customHeight="1" x14ac:dyDescent="0.2">
      <c r="A72" s="13">
        <v>76</v>
      </c>
      <c r="B72" s="308" t="s">
        <v>246</v>
      </c>
      <c r="C72" s="309" t="s">
        <v>682</v>
      </c>
      <c r="D72" s="12">
        <v>17000000</v>
      </c>
      <c r="E72" s="12">
        <f t="shared" si="5"/>
        <v>2550000</v>
      </c>
      <c r="F72" s="310">
        <f t="shared" si="4"/>
        <v>14450000</v>
      </c>
    </row>
    <row r="73" spans="1:6" ht="17.100000000000001" customHeight="1" x14ac:dyDescent="0.2">
      <c r="A73" s="13">
        <v>77</v>
      </c>
      <c r="B73" s="308" t="s">
        <v>247</v>
      </c>
      <c r="C73" s="309" t="s">
        <v>683</v>
      </c>
      <c r="D73" s="12">
        <v>20000000</v>
      </c>
      <c r="E73" s="12">
        <f t="shared" si="5"/>
        <v>3000000</v>
      </c>
      <c r="F73" s="310">
        <f t="shared" si="4"/>
        <v>17000000</v>
      </c>
    </row>
    <row r="74" spans="1:6" ht="18.75" customHeight="1" x14ac:dyDescent="0.2">
      <c r="A74" s="13">
        <v>78</v>
      </c>
      <c r="B74" s="308" t="s">
        <v>248</v>
      </c>
      <c r="C74" s="309" t="s">
        <v>684</v>
      </c>
      <c r="D74" s="12">
        <v>4000000</v>
      </c>
      <c r="E74" s="12">
        <f t="shared" si="5"/>
        <v>600000</v>
      </c>
      <c r="F74" s="310">
        <f t="shared" si="4"/>
        <v>3400000</v>
      </c>
    </row>
    <row r="75" spans="1:6" ht="17.100000000000001" customHeight="1" x14ac:dyDescent="0.2">
      <c r="A75" s="13">
        <v>79</v>
      </c>
      <c r="B75" s="308" t="s">
        <v>249</v>
      </c>
      <c r="C75" s="309" t="s">
        <v>685</v>
      </c>
      <c r="D75" s="12">
        <v>14000000</v>
      </c>
      <c r="E75" s="12">
        <f t="shared" si="5"/>
        <v>2100000</v>
      </c>
      <c r="F75" s="310">
        <f t="shared" si="4"/>
        <v>11900000</v>
      </c>
    </row>
    <row r="76" spans="1:6" ht="17.100000000000001" customHeight="1" x14ac:dyDescent="0.2">
      <c r="A76" s="13">
        <v>80</v>
      </c>
      <c r="B76" s="308" t="s">
        <v>250</v>
      </c>
      <c r="C76" s="309" t="s">
        <v>686</v>
      </c>
      <c r="D76" s="12">
        <v>6000000</v>
      </c>
      <c r="E76" s="12">
        <f t="shared" si="5"/>
        <v>900000</v>
      </c>
      <c r="F76" s="310">
        <f t="shared" si="4"/>
        <v>5100000</v>
      </c>
    </row>
    <row r="77" spans="1:6" ht="17.100000000000001" customHeight="1" x14ac:dyDescent="0.2">
      <c r="A77" s="13">
        <v>81</v>
      </c>
      <c r="B77" s="308" t="s">
        <v>251</v>
      </c>
      <c r="C77" s="309" t="s">
        <v>687</v>
      </c>
      <c r="D77" s="12">
        <v>34000000</v>
      </c>
      <c r="E77" s="12">
        <f t="shared" si="5"/>
        <v>5100000</v>
      </c>
      <c r="F77" s="310">
        <f t="shared" si="4"/>
        <v>28900000</v>
      </c>
    </row>
    <row r="78" spans="1:6" ht="17.100000000000001" customHeight="1" x14ac:dyDescent="0.2">
      <c r="A78" s="13">
        <v>82</v>
      </c>
      <c r="B78" s="308" t="s">
        <v>323</v>
      </c>
      <c r="C78" s="309" t="s">
        <v>688</v>
      </c>
      <c r="D78" s="13">
        <v>0</v>
      </c>
      <c r="E78" s="12">
        <f t="shared" ref="E78:E106" si="6">D78*0.1</f>
        <v>0</v>
      </c>
      <c r="F78" s="310">
        <f t="shared" si="4"/>
        <v>0</v>
      </c>
    </row>
    <row r="79" spans="1:6" ht="17.100000000000001" customHeight="1" x14ac:dyDescent="0.2">
      <c r="A79" s="13">
        <v>83</v>
      </c>
      <c r="B79" s="308" t="s">
        <v>252</v>
      </c>
      <c r="C79" s="309" t="s">
        <v>689</v>
      </c>
      <c r="D79" s="12">
        <v>20000000</v>
      </c>
      <c r="E79" s="12">
        <f t="shared" si="5"/>
        <v>3000000</v>
      </c>
      <c r="F79" s="310">
        <f t="shared" si="4"/>
        <v>17000000</v>
      </c>
    </row>
    <row r="80" spans="1:6" ht="20.25" customHeight="1" x14ac:dyDescent="0.2">
      <c r="A80" s="13">
        <v>84</v>
      </c>
      <c r="B80" s="308" t="s">
        <v>253</v>
      </c>
      <c r="C80" s="309" t="s">
        <v>690</v>
      </c>
      <c r="D80" s="12">
        <v>2000000</v>
      </c>
      <c r="E80" s="12">
        <f t="shared" si="5"/>
        <v>300000</v>
      </c>
      <c r="F80" s="310">
        <f t="shared" si="4"/>
        <v>1700000</v>
      </c>
    </row>
    <row r="81" spans="1:6" ht="17.100000000000001" customHeight="1" x14ac:dyDescent="0.2">
      <c r="A81" s="13">
        <v>85</v>
      </c>
      <c r="B81" s="308" t="s">
        <v>319</v>
      </c>
      <c r="C81" s="309" t="s">
        <v>691</v>
      </c>
      <c r="D81" s="13">
        <v>0</v>
      </c>
      <c r="E81" s="12">
        <f t="shared" si="6"/>
        <v>0</v>
      </c>
      <c r="F81" s="310">
        <f t="shared" si="4"/>
        <v>0</v>
      </c>
    </row>
    <row r="82" spans="1:6" ht="19.5" customHeight="1" x14ac:dyDescent="0.2">
      <c r="A82" s="13">
        <v>86</v>
      </c>
      <c r="B82" s="308" t="s">
        <v>254</v>
      </c>
      <c r="C82" s="309" t="s">
        <v>692</v>
      </c>
      <c r="D82" s="12">
        <v>2000000</v>
      </c>
      <c r="E82" s="12">
        <f t="shared" si="5"/>
        <v>300000</v>
      </c>
      <c r="F82" s="310">
        <f t="shared" si="4"/>
        <v>1700000</v>
      </c>
    </row>
    <row r="83" spans="1:6" ht="17.100000000000001" customHeight="1" x14ac:dyDescent="0.2">
      <c r="A83" s="13">
        <v>87</v>
      </c>
      <c r="B83" s="308" t="s">
        <v>255</v>
      </c>
      <c r="C83" s="309" t="s">
        <v>693</v>
      </c>
      <c r="D83" s="12">
        <v>18000000</v>
      </c>
      <c r="E83" s="12">
        <f t="shared" si="5"/>
        <v>2700000</v>
      </c>
      <c r="F83" s="310">
        <f t="shared" si="4"/>
        <v>15300000</v>
      </c>
    </row>
    <row r="84" spans="1:6" ht="17.100000000000001" customHeight="1" x14ac:dyDescent="0.2">
      <c r="A84" s="13">
        <v>88</v>
      </c>
      <c r="B84" s="308" t="s">
        <v>256</v>
      </c>
      <c r="C84" s="309" t="s">
        <v>694</v>
      </c>
      <c r="D84" s="12">
        <v>112000000</v>
      </c>
      <c r="E84" s="12">
        <v>1250000</v>
      </c>
      <c r="F84" s="310">
        <f t="shared" si="4"/>
        <v>110750000</v>
      </c>
    </row>
    <row r="85" spans="1:6" ht="17.100000000000001" customHeight="1" x14ac:dyDescent="0.2">
      <c r="A85" s="13">
        <v>89</v>
      </c>
      <c r="B85" s="308" t="s">
        <v>257</v>
      </c>
      <c r="C85" s="309" t="s">
        <v>695</v>
      </c>
      <c r="D85" s="12">
        <v>16000000</v>
      </c>
      <c r="E85" s="12">
        <v>0</v>
      </c>
      <c r="F85" s="310">
        <f t="shared" si="4"/>
        <v>16000000</v>
      </c>
    </row>
    <row r="86" spans="1:6" ht="17.100000000000001" customHeight="1" x14ac:dyDescent="0.2">
      <c r="A86" s="13">
        <v>90</v>
      </c>
      <c r="B86" s="308" t="s">
        <v>258</v>
      </c>
      <c r="C86" s="309" t="s">
        <v>696</v>
      </c>
      <c r="D86" s="12">
        <v>13000000</v>
      </c>
      <c r="E86" s="12">
        <v>1960000</v>
      </c>
      <c r="F86" s="310">
        <f t="shared" si="4"/>
        <v>11040000</v>
      </c>
    </row>
    <row r="87" spans="1:6" ht="17.100000000000001" customHeight="1" x14ac:dyDescent="0.2">
      <c r="A87" s="13">
        <v>91</v>
      </c>
      <c r="B87" s="308" t="s">
        <v>259</v>
      </c>
      <c r="C87" s="309" t="s">
        <v>697</v>
      </c>
      <c r="D87" s="12">
        <v>10000000</v>
      </c>
      <c r="E87" s="12">
        <f t="shared" si="5"/>
        <v>1500000</v>
      </c>
      <c r="F87" s="310">
        <f t="shared" si="4"/>
        <v>8500000</v>
      </c>
    </row>
    <row r="88" spans="1:6" ht="17.100000000000001" customHeight="1" x14ac:dyDescent="0.2">
      <c r="A88" s="13">
        <v>92</v>
      </c>
      <c r="B88" s="308" t="s">
        <v>260</v>
      </c>
      <c r="C88" s="309" t="s">
        <v>698</v>
      </c>
      <c r="D88" s="12">
        <v>36000000</v>
      </c>
      <c r="E88" s="12">
        <f t="shared" si="5"/>
        <v>5400000</v>
      </c>
      <c r="F88" s="310">
        <f t="shared" si="4"/>
        <v>30600000</v>
      </c>
    </row>
    <row r="89" spans="1:6" ht="17.100000000000001" customHeight="1" x14ac:dyDescent="0.2">
      <c r="A89" s="13">
        <v>93</v>
      </c>
      <c r="B89" s="308" t="s">
        <v>261</v>
      </c>
      <c r="C89" s="309" t="s">
        <v>699</v>
      </c>
      <c r="D89" s="12">
        <v>16000000</v>
      </c>
      <c r="E89" s="12">
        <f t="shared" si="5"/>
        <v>2400000</v>
      </c>
      <c r="F89" s="310">
        <f t="shared" si="4"/>
        <v>13600000</v>
      </c>
    </row>
    <row r="90" spans="1:6" ht="18.75" customHeight="1" x14ac:dyDescent="0.2">
      <c r="A90" s="13">
        <v>94</v>
      </c>
      <c r="B90" s="308" t="s">
        <v>262</v>
      </c>
      <c r="C90" s="309" t="s">
        <v>700</v>
      </c>
      <c r="D90" s="12">
        <v>15000000</v>
      </c>
      <c r="E90" s="12">
        <f t="shared" si="5"/>
        <v>2250000</v>
      </c>
      <c r="F90" s="310">
        <f t="shared" si="4"/>
        <v>12750000</v>
      </c>
    </row>
    <row r="91" spans="1:6" ht="17.100000000000001" customHeight="1" x14ac:dyDescent="0.2">
      <c r="A91" s="13">
        <v>95</v>
      </c>
      <c r="B91" s="308" t="s">
        <v>263</v>
      </c>
      <c r="C91" s="309" t="s">
        <v>701</v>
      </c>
      <c r="D91" s="12">
        <v>30000000</v>
      </c>
      <c r="E91" s="12">
        <f t="shared" si="5"/>
        <v>4500000</v>
      </c>
      <c r="F91" s="310">
        <f t="shared" si="4"/>
        <v>25500000</v>
      </c>
    </row>
    <row r="92" spans="1:6" ht="19.5" customHeight="1" x14ac:dyDescent="0.2">
      <c r="A92" s="13">
        <v>96</v>
      </c>
      <c r="B92" s="308" t="s">
        <v>264</v>
      </c>
      <c r="C92" s="309" t="s">
        <v>702</v>
      </c>
      <c r="D92" s="12">
        <v>12000000</v>
      </c>
      <c r="E92" s="12">
        <f t="shared" si="5"/>
        <v>1800000</v>
      </c>
      <c r="F92" s="310">
        <f t="shared" si="4"/>
        <v>10200000</v>
      </c>
    </row>
    <row r="93" spans="1:6" ht="17.100000000000001" customHeight="1" x14ac:dyDescent="0.2">
      <c r="A93" s="13">
        <v>97</v>
      </c>
      <c r="B93" s="308" t="s">
        <v>265</v>
      </c>
      <c r="C93" s="309" t="s">
        <v>703</v>
      </c>
      <c r="D93" s="12">
        <v>20000000</v>
      </c>
      <c r="E93" s="12">
        <f t="shared" si="5"/>
        <v>3000000</v>
      </c>
      <c r="F93" s="310">
        <f t="shared" si="4"/>
        <v>17000000</v>
      </c>
    </row>
    <row r="94" spans="1:6" ht="17.100000000000001" customHeight="1" x14ac:dyDescent="0.2">
      <c r="A94" s="13">
        <v>99</v>
      </c>
      <c r="B94" s="308" t="s">
        <v>266</v>
      </c>
      <c r="C94" s="309" t="s">
        <v>704</v>
      </c>
      <c r="D94" s="12">
        <v>18000000</v>
      </c>
      <c r="E94" s="12">
        <f t="shared" si="5"/>
        <v>2700000</v>
      </c>
      <c r="F94" s="310">
        <f t="shared" si="4"/>
        <v>15300000</v>
      </c>
    </row>
    <row r="95" spans="1:6" ht="17.100000000000001" customHeight="1" x14ac:dyDescent="0.2">
      <c r="A95" s="13">
        <v>101</v>
      </c>
      <c r="B95" s="308" t="s">
        <v>267</v>
      </c>
      <c r="C95" s="309" t="s">
        <v>705</v>
      </c>
      <c r="D95" s="12">
        <v>76000000</v>
      </c>
      <c r="E95" s="12">
        <v>10000000</v>
      </c>
      <c r="F95" s="310">
        <f t="shared" si="4"/>
        <v>66000000</v>
      </c>
    </row>
    <row r="96" spans="1:6" ht="17.100000000000001" customHeight="1" x14ac:dyDescent="0.2">
      <c r="A96" s="13">
        <v>102</v>
      </c>
      <c r="B96" s="308" t="s">
        <v>268</v>
      </c>
      <c r="C96" s="309" t="s">
        <v>706</v>
      </c>
      <c r="D96" s="12">
        <v>35000000</v>
      </c>
      <c r="E96" s="12">
        <v>0</v>
      </c>
      <c r="F96" s="310">
        <f t="shared" si="4"/>
        <v>35000000</v>
      </c>
    </row>
    <row r="97" spans="1:6" ht="17.100000000000001" customHeight="1" x14ac:dyDescent="0.2">
      <c r="A97" s="13">
        <v>103</v>
      </c>
      <c r="B97" s="308" t="s">
        <v>269</v>
      </c>
      <c r="C97" s="309" t="s">
        <v>707</v>
      </c>
      <c r="D97" s="12">
        <v>40000000</v>
      </c>
      <c r="E97" s="12">
        <v>0</v>
      </c>
      <c r="F97" s="310">
        <f t="shared" si="4"/>
        <v>40000000</v>
      </c>
    </row>
    <row r="98" spans="1:6" ht="17.100000000000001" customHeight="1" x14ac:dyDescent="0.2">
      <c r="A98" s="13">
        <v>104</v>
      </c>
      <c r="B98" s="308" t="s">
        <v>270</v>
      </c>
      <c r="C98" s="309" t="s">
        <v>708</v>
      </c>
      <c r="D98" s="12">
        <v>21000000</v>
      </c>
      <c r="E98" s="12">
        <v>0</v>
      </c>
      <c r="F98" s="310">
        <v>31000000</v>
      </c>
    </row>
    <row r="99" spans="1:6" ht="17.100000000000001" customHeight="1" x14ac:dyDescent="0.2">
      <c r="A99" s="13">
        <v>105</v>
      </c>
      <c r="B99" s="308" t="s">
        <v>271</v>
      </c>
      <c r="C99" s="309" t="s">
        <v>709</v>
      </c>
      <c r="D99" s="12">
        <v>30000000</v>
      </c>
      <c r="E99" s="12">
        <f t="shared" ref="E99:E101" si="7">D99*0.15</f>
        <v>4500000</v>
      </c>
      <c r="F99" s="310">
        <f>D99-E99</f>
        <v>25500000</v>
      </c>
    </row>
    <row r="100" spans="1:6" ht="17.100000000000001" customHeight="1" x14ac:dyDescent="0.2">
      <c r="A100" s="13">
        <v>106</v>
      </c>
      <c r="B100" s="308" t="s">
        <v>272</v>
      </c>
      <c r="C100" s="309" t="s">
        <v>710</v>
      </c>
      <c r="D100" s="12">
        <v>20000000</v>
      </c>
      <c r="E100" s="12">
        <f t="shared" si="7"/>
        <v>3000000</v>
      </c>
      <c r="F100" s="310">
        <f>D100-E100</f>
        <v>17000000</v>
      </c>
    </row>
    <row r="101" spans="1:6" ht="18.75" customHeight="1" x14ac:dyDescent="0.2">
      <c r="A101" s="13">
        <v>107</v>
      </c>
      <c r="B101" s="308" t="s">
        <v>273</v>
      </c>
      <c r="C101" s="309" t="s">
        <v>711</v>
      </c>
      <c r="D101" s="12">
        <v>8000000</v>
      </c>
      <c r="E101" s="12">
        <f t="shared" si="7"/>
        <v>1200000</v>
      </c>
      <c r="F101" s="310">
        <f>D101-E101</f>
        <v>6800000</v>
      </c>
    </row>
    <row r="102" spans="1:6" ht="17.100000000000001" customHeight="1" x14ac:dyDescent="0.2">
      <c r="A102" s="13">
        <v>108</v>
      </c>
      <c r="B102" s="308" t="s">
        <v>274</v>
      </c>
      <c r="C102" s="309" t="s">
        <v>712</v>
      </c>
      <c r="D102" s="12">
        <v>30000000</v>
      </c>
      <c r="E102" s="12">
        <v>0</v>
      </c>
      <c r="F102" s="310">
        <v>31000000</v>
      </c>
    </row>
    <row r="103" spans="1:6" ht="20.25" customHeight="1" x14ac:dyDescent="0.2">
      <c r="A103" s="13">
        <v>109</v>
      </c>
      <c r="B103" s="308" t="s">
        <v>275</v>
      </c>
      <c r="C103" s="309" t="s">
        <v>713</v>
      </c>
      <c r="D103" s="12">
        <v>20000000</v>
      </c>
      <c r="E103" s="12">
        <v>0</v>
      </c>
      <c r="F103" s="310">
        <f t="shared" ref="F103:F146" si="8">D103-E103</f>
        <v>20000000</v>
      </c>
    </row>
    <row r="104" spans="1:6" ht="20.25" customHeight="1" x14ac:dyDescent="0.2">
      <c r="A104" s="13">
        <v>110</v>
      </c>
      <c r="B104" s="308" t="s">
        <v>276</v>
      </c>
      <c r="C104" s="309" t="s">
        <v>714</v>
      </c>
      <c r="D104" s="12">
        <v>15000000</v>
      </c>
      <c r="E104" s="312">
        <v>1000000</v>
      </c>
      <c r="F104" s="310">
        <f t="shared" si="8"/>
        <v>14000000</v>
      </c>
    </row>
    <row r="105" spans="1:6" ht="17.100000000000001" customHeight="1" x14ac:dyDescent="0.2">
      <c r="A105" s="13">
        <v>112</v>
      </c>
      <c r="B105" s="308" t="s">
        <v>277</v>
      </c>
      <c r="C105" s="309" t="s">
        <v>715</v>
      </c>
      <c r="D105" s="12">
        <v>12000000</v>
      </c>
      <c r="E105" s="12">
        <f t="shared" ref="E105:E146" si="9">D105*0.15</f>
        <v>1800000</v>
      </c>
      <c r="F105" s="310">
        <f t="shared" si="8"/>
        <v>10200000</v>
      </c>
    </row>
    <row r="106" spans="1:6" ht="17.100000000000001" customHeight="1" x14ac:dyDescent="0.2">
      <c r="A106" s="13">
        <v>113</v>
      </c>
      <c r="B106" s="308" t="s">
        <v>278</v>
      </c>
      <c r="C106" s="309" t="s">
        <v>716</v>
      </c>
      <c r="D106" s="13">
        <v>0</v>
      </c>
      <c r="E106" s="12">
        <f t="shared" si="6"/>
        <v>0</v>
      </c>
      <c r="F106" s="310">
        <f t="shared" si="8"/>
        <v>0</v>
      </c>
    </row>
    <row r="107" spans="1:6" ht="17.100000000000001" customHeight="1" x14ac:dyDescent="0.2">
      <c r="A107" s="13">
        <v>114</v>
      </c>
      <c r="B107" s="308" t="s">
        <v>279</v>
      </c>
      <c r="C107" s="309" t="s">
        <v>717</v>
      </c>
      <c r="D107" s="12">
        <v>6000000</v>
      </c>
      <c r="E107" s="12">
        <f t="shared" si="9"/>
        <v>900000</v>
      </c>
      <c r="F107" s="310">
        <f t="shared" si="8"/>
        <v>5100000</v>
      </c>
    </row>
    <row r="108" spans="1:6" ht="20.25" customHeight="1" x14ac:dyDescent="0.2">
      <c r="A108" s="13">
        <v>115</v>
      </c>
      <c r="B108" s="308" t="s">
        <v>280</v>
      </c>
      <c r="C108" s="309" t="s">
        <v>718</v>
      </c>
      <c r="D108" s="12">
        <v>18000000</v>
      </c>
      <c r="E108" s="12">
        <f t="shared" si="9"/>
        <v>2700000</v>
      </c>
      <c r="F108" s="310">
        <f t="shared" si="8"/>
        <v>15300000</v>
      </c>
    </row>
    <row r="109" spans="1:6" ht="19.5" customHeight="1" x14ac:dyDescent="0.2">
      <c r="A109" s="13">
        <v>116</v>
      </c>
      <c r="B109" s="308" t="s">
        <v>281</v>
      </c>
      <c r="C109" s="309" t="s">
        <v>719</v>
      </c>
      <c r="D109" s="12">
        <v>6000000</v>
      </c>
      <c r="E109" s="12">
        <f t="shared" si="9"/>
        <v>900000</v>
      </c>
      <c r="F109" s="310">
        <f t="shared" si="8"/>
        <v>5100000</v>
      </c>
    </row>
    <row r="110" spans="1:6" ht="17.100000000000001" customHeight="1" x14ac:dyDescent="0.2">
      <c r="A110" s="13">
        <v>117</v>
      </c>
      <c r="B110" s="308" t="s">
        <v>282</v>
      </c>
      <c r="C110" s="309" t="s">
        <v>720</v>
      </c>
      <c r="D110" s="12">
        <v>6000000</v>
      </c>
      <c r="E110" s="12">
        <f t="shared" si="9"/>
        <v>900000</v>
      </c>
      <c r="F110" s="310">
        <f t="shared" si="8"/>
        <v>5100000</v>
      </c>
    </row>
    <row r="111" spans="1:6" ht="18.75" customHeight="1" x14ac:dyDescent="0.2">
      <c r="A111" s="13">
        <v>118</v>
      </c>
      <c r="B111" s="308" t="s">
        <v>283</v>
      </c>
      <c r="C111" s="309" t="s">
        <v>721</v>
      </c>
      <c r="D111" s="12">
        <v>3000000</v>
      </c>
      <c r="E111" s="12">
        <f t="shared" si="9"/>
        <v>450000</v>
      </c>
      <c r="F111" s="310">
        <f t="shared" si="8"/>
        <v>2550000</v>
      </c>
    </row>
    <row r="112" spans="1:6" ht="14.25" customHeight="1" x14ac:dyDescent="0.2">
      <c r="A112" s="13">
        <v>119</v>
      </c>
      <c r="B112" s="308" t="s">
        <v>284</v>
      </c>
      <c r="C112" s="309" t="s">
        <v>722</v>
      </c>
      <c r="D112" s="12">
        <v>21000000</v>
      </c>
      <c r="E112" s="12">
        <f t="shared" si="9"/>
        <v>3150000</v>
      </c>
      <c r="F112" s="310">
        <f t="shared" si="8"/>
        <v>17850000</v>
      </c>
    </row>
    <row r="113" spans="1:6" ht="20.25" customHeight="1" x14ac:dyDescent="0.2">
      <c r="A113" s="13">
        <v>120</v>
      </c>
      <c r="B113" s="308" t="s">
        <v>285</v>
      </c>
      <c r="C113" s="309" t="s">
        <v>723</v>
      </c>
      <c r="D113" s="12">
        <v>40000000</v>
      </c>
      <c r="E113" s="12">
        <f t="shared" si="9"/>
        <v>6000000</v>
      </c>
      <c r="F113" s="310">
        <f t="shared" si="8"/>
        <v>34000000</v>
      </c>
    </row>
    <row r="114" spans="1:6" ht="19.5" customHeight="1" x14ac:dyDescent="0.2">
      <c r="A114" s="13">
        <v>121</v>
      </c>
      <c r="B114" s="308" t="s">
        <v>286</v>
      </c>
      <c r="C114" s="309" t="s">
        <v>724</v>
      </c>
      <c r="D114" s="12">
        <v>7000000</v>
      </c>
      <c r="E114" s="12">
        <f t="shared" si="9"/>
        <v>1050000</v>
      </c>
      <c r="F114" s="310">
        <f t="shared" si="8"/>
        <v>5950000</v>
      </c>
    </row>
    <row r="115" spans="1:6" ht="14.25" customHeight="1" x14ac:dyDescent="0.2">
      <c r="A115" s="13">
        <v>122</v>
      </c>
      <c r="B115" s="308" t="s">
        <v>287</v>
      </c>
      <c r="C115" s="309" t="s">
        <v>725</v>
      </c>
      <c r="D115" s="12">
        <v>42000000</v>
      </c>
      <c r="E115" s="12">
        <f t="shared" si="9"/>
        <v>6300000</v>
      </c>
      <c r="F115" s="310">
        <f t="shared" si="8"/>
        <v>35700000</v>
      </c>
    </row>
    <row r="116" spans="1:6" ht="12.75" customHeight="1" x14ac:dyDescent="0.2">
      <c r="A116" s="13">
        <v>123</v>
      </c>
      <c r="B116" s="308" t="s">
        <v>288</v>
      </c>
      <c r="C116" s="309" t="s">
        <v>726</v>
      </c>
      <c r="D116" s="12">
        <v>16000000</v>
      </c>
      <c r="E116" s="12">
        <f t="shared" si="9"/>
        <v>2400000</v>
      </c>
      <c r="F116" s="310">
        <f t="shared" si="8"/>
        <v>13600000</v>
      </c>
    </row>
    <row r="117" spans="1:6" ht="13.5" customHeight="1" x14ac:dyDescent="0.2">
      <c r="A117" s="13">
        <v>128</v>
      </c>
      <c r="B117" s="308" t="s">
        <v>289</v>
      </c>
      <c r="C117" s="309" t="s">
        <v>727</v>
      </c>
      <c r="D117" s="12">
        <v>7000000</v>
      </c>
      <c r="E117" s="12">
        <f t="shared" si="9"/>
        <v>1050000</v>
      </c>
      <c r="F117" s="310">
        <f t="shared" si="8"/>
        <v>5950000</v>
      </c>
    </row>
    <row r="118" spans="1:6" ht="20.25" customHeight="1" x14ac:dyDescent="0.2">
      <c r="A118" s="13">
        <v>129</v>
      </c>
      <c r="B118" s="308" t="s">
        <v>290</v>
      </c>
      <c r="C118" s="309" t="s">
        <v>728</v>
      </c>
      <c r="D118" s="12">
        <v>8000000</v>
      </c>
      <c r="E118" s="12">
        <f t="shared" si="9"/>
        <v>1200000</v>
      </c>
      <c r="F118" s="310">
        <f t="shared" si="8"/>
        <v>6800000</v>
      </c>
    </row>
    <row r="119" spans="1:6" ht="15.75" customHeight="1" x14ac:dyDescent="0.2">
      <c r="A119" s="13">
        <v>130</v>
      </c>
      <c r="B119" s="308" t="s">
        <v>291</v>
      </c>
      <c r="C119" s="309" t="s">
        <v>729</v>
      </c>
      <c r="D119" s="12">
        <v>40000000</v>
      </c>
      <c r="E119" s="12">
        <f t="shared" si="9"/>
        <v>6000000</v>
      </c>
      <c r="F119" s="310">
        <f t="shared" si="8"/>
        <v>34000000</v>
      </c>
    </row>
    <row r="120" spans="1:6" ht="14.25" customHeight="1" x14ac:dyDescent="0.2">
      <c r="A120" s="13">
        <v>131</v>
      </c>
      <c r="B120" s="308" t="s">
        <v>292</v>
      </c>
      <c r="C120" s="309" t="s">
        <v>730</v>
      </c>
      <c r="D120" s="12">
        <v>4000000</v>
      </c>
      <c r="E120" s="12">
        <f t="shared" si="9"/>
        <v>600000</v>
      </c>
      <c r="F120" s="310">
        <f t="shared" si="8"/>
        <v>3400000</v>
      </c>
    </row>
    <row r="121" spans="1:6" ht="14.25" customHeight="1" x14ac:dyDescent="0.2">
      <c r="A121" s="13">
        <v>132</v>
      </c>
      <c r="B121" s="308" t="s">
        <v>293</v>
      </c>
      <c r="C121" s="309" t="s">
        <v>731</v>
      </c>
      <c r="D121" s="12">
        <v>4000000</v>
      </c>
      <c r="E121" s="12">
        <f t="shared" si="9"/>
        <v>600000</v>
      </c>
      <c r="F121" s="310">
        <f t="shared" si="8"/>
        <v>3400000</v>
      </c>
    </row>
    <row r="122" spans="1:6" ht="13.5" customHeight="1" x14ac:dyDescent="0.2">
      <c r="A122" s="13">
        <v>133</v>
      </c>
      <c r="B122" s="308" t="s">
        <v>294</v>
      </c>
      <c r="C122" s="309" t="s">
        <v>732</v>
      </c>
      <c r="D122" s="12">
        <v>4000000</v>
      </c>
      <c r="E122" s="12">
        <f t="shared" si="9"/>
        <v>600000</v>
      </c>
      <c r="F122" s="310">
        <f t="shared" si="8"/>
        <v>3400000</v>
      </c>
    </row>
    <row r="123" spans="1:6" ht="13.5" customHeight="1" x14ac:dyDescent="0.2">
      <c r="A123" s="13">
        <v>134</v>
      </c>
      <c r="B123" s="308" t="s">
        <v>295</v>
      </c>
      <c r="C123" s="309" t="s">
        <v>733</v>
      </c>
      <c r="D123" s="12">
        <v>4000000</v>
      </c>
      <c r="E123" s="12">
        <f t="shared" si="9"/>
        <v>600000</v>
      </c>
      <c r="F123" s="310">
        <f t="shared" si="8"/>
        <v>3400000</v>
      </c>
    </row>
    <row r="124" spans="1:6" ht="14.25" customHeight="1" x14ac:dyDescent="0.2">
      <c r="A124" s="13">
        <v>135</v>
      </c>
      <c r="B124" s="308" t="s">
        <v>296</v>
      </c>
      <c r="C124" s="309" t="s">
        <v>734</v>
      </c>
      <c r="D124" s="12">
        <v>4000000</v>
      </c>
      <c r="E124" s="12">
        <f t="shared" si="9"/>
        <v>600000</v>
      </c>
      <c r="F124" s="310">
        <f t="shared" si="8"/>
        <v>3400000</v>
      </c>
    </row>
    <row r="125" spans="1:6" ht="18.75" customHeight="1" x14ac:dyDescent="0.2">
      <c r="A125" s="13">
        <v>136</v>
      </c>
      <c r="B125" s="308" t="s">
        <v>297</v>
      </c>
      <c r="C125" s="309" t="s">
        <v>735</v>
      </c>
      <c r="D125" s="12">
        <v>4000000</v>
      </c>
      <c r="E125" s="12">
        <f t="shared" si="9"/>
        <v>600000</v>
      </c>
      <c r="F125" s="310">
        <f t="shared" si="8"/>
        <v>3400000</v>
      </c>
    </row>
    <row r="126" spans="1:6" ht="14.25" customHeight="1" x14ac:dyDescent="0.2">
      <c r="A126" s="13">
        <v>137</v>
      </c>
      <c r="B126" s="308" t="s">
        <v>298</v>
      </c>
      <c r="C126" s="309" t="s">
        <v>736</v>
      </c>
      <c r="D126" s="12">
        <v>4000000</v>
      </c>
      <c r="E126" s="12">
        <f t="shared" si="9"/>
        <v>600000</v>
      </c>
      <c r="F126" s="310">
        <f t="shared" si="8"/>
        <v>3400000</v>
      </c>
    </row>
    <row r="127" spans="1:6" ht="14.25" customHeight="1" x14ac:dyDescent="0.2">
      <c r="A127" s="13">
        <v>138</v>
      </c>
      <c r="B127" s="308" t="s">
        <v>299</v>
      </c>
      <c r="C127" s="309" t="s">
        <v>737</v>
      </c>
      <c r="D127" s="12">
        <v>4000000</v>
      </c>
      <c r="E127" s="12">
        <f t="shared" si="9"/>
        <v>600000</v>
      </c>
      <c r="F127" s="310">
        <f t="shared" si="8"/>
        <v>3400000</v>
      </c>
    </row>
    <row r="128" spans="1:6" ht="13.5" customHeight="1" x14ac:dyDescent="0.2">
      <c r="A128" s="13">
        <v>139</v>
      </c>
      <c r="B128" s="308" t="s">
        <v>300</v>
      </c>
      <c r="C128" s="309" t="s">
        <v>738</v>
      </c>
      <c r="D128" s="12">
        <v>4000000</v>
      </c>
      <c r="E128" s="12">
        <f t="shared" si="9"/>
        <v>600000</v>
      </c>
      <c r="F128" s="310">
        <f t="shared" si="8"/>
        <v>3400000</v>
      </c>
    </row>
    <row r="129" spans="1:6" ht="14.25" customHeight="1" x14ac:dyDescent="0.2">
      <c r="A129" s="13">
        <v>140</v>
      </c>
      <c r="B129" s="308" t="s">
        <v>301</v>
      </c>
      <c r="C129" s="309" t="s">
        <v>739</v>
      </c>
      <c r="D129" s="12">
        <v>18000000</v>
      </c>
      <c r="E129" s="12">
        <f t="shared" si="9"/>
        <v>2700000</v>
      </c>
      <c r="F129" s="310">
        <f t="shared" si="8"/>
        <v>15300000</v>
      </c>
    </row>
    <row r="130" spans="1:6" ht="18.75" customHeight="1" x14ac:dyDescent="0.2">
      <c r="A130" s="13">
        <v>141</v>
      </c>
      <c r="B130" s="308" t="s">
        <v>302</v>
      </c>
      <c r="C130" s="309" t="s">
        <v>740</v>
      </c>
      <c r="D130" s="12">
        <v>10000000</v>
      </c>
      <c r="E130" s="12">
        <f t="shared" si="9"/>
        <v>1500000</v>
      </c>
      <c r="F130" s="310">
        <f t="shared" si="8"/>
        <v>8500000</v>
      </c>
    </row>
    <row r="131" spans="1:6" ht="14.25" customHeight="1" x14ac:dyDescent="0.2">
      <c r="A131" s="13">
        <v>142</v>
      </c>
      <c r="B131" s="308" t="s">
        <v>303</v>
      </c>
      <c r="C131" s="309" t="s">
        <v>741</v>
      </c>
      <c r="D131" s="12">
        <v>12000000</v>
      </c>
      <c r="E131" s="12">
        <f t="shared" si="9"/>
        <v>1800000</v>
      </c>
      <c r="F131" s="310">
        <f t="shared" si="8"/>
        <v>10200000</v>
      </c>
    </row>
    <row r="132" spans="1:6" ht="18.75" customHeight="1" x14ac:dyDescent="0.2">
      <c r="A132" s="13">
        <v>143</v>
      </c>
      <c r="B132" s="308" t="s">
        <v>304</v>
      </c>
      <c r="C132" s="309" t="s">
        <v>742</v>
      </c>
      <c r="D132" s="12">
        <v>14000000</v>
      </c>
      <c r="E132" s="12">
        <f t="shared" si="9"/>
        <v>2100000</v>
      </c>
      <c r="F132" s="310">
        <f t="shared" si="8"/>
        <v>11900000</v>
      </c>
    </row>
    <row r="133" spans="1:6" ht="12.75" customHeight="1" x14ac:dyDescent="0.2">
      <c r="A133" s="13">
        <v>145</v>
      </c>
      <c r="B133" s="308" t="s">
        <v>305</v>
      </c>
      <c r="C133" s="309" t="s">
        <v>743</v>
      </c>
      <c r="D133" s="12">
        <v>24000000</v>
      </c>
      <c r="E133" s="12">
        <f t="shared" si="9"/>
        <v>3600000</v>
      </c>
      <c r="F133" s="310">
        <f t="shared" si="8"/>
        <v>20400000</v>
      </c>
    </row>
    <row r="134" spans="1:6" ht="12.75" customHeight="1" x14ac:dyDescent="0.2">
      <c r="A134" s="13">
        <v>146</v>
      </c>
      <c r="B134" s="308" t="s">
        <v>306</v>
      </c>
      <c r="C134" s="309" t="s">
        <v>744</v>
      </c>
      <c r="D134" s="12">
        <v>4000000</v>
      </c>
      <c r="E134" s="12">
        <f t="shared" si="9"/>
        <v>600000</v>
      </c>
      <c r="F134" s="310">
        <f t="shared" si="8"/>
        <v>3400000</v>
      </c>
    </row>
    <row r="135" spans="1:6" ht="12.75" customHeight="1" x14ac:dyDescent="0.2">
      <c r="A135" s="13">
        <v>147</v>
      </c>
      <c r="B135" s="308" t="s">
        <v>307</v>
      </c>
      <c r="C135" s="309" t="s">
        <v>745</v>
      </c>
      <c r="D135" s="12">
        <v>3000000</v>
      </c>
      <c r="E135" s="12">
        <f t="shared" si="9"/>
        <v>450000</v>
      </c>
      <c r="F135" s="310">
        <f t="shared" si="8"/>
        <v>2550000</v>
      </c>
    </row>
    <row r="136" spans="1:6" ht="14.25" customHeight="1" x14ac:dyDescent="0.2">
      <c r="A136" s="13">
        <v>148</v>
      </c>
      <c r="B136" s="308" t="s">
        <v>308</v>
      </c>
      <c r="C136" s="309" t="s">
        <v>746</v>
      </c>
      <c r="D136" s="12">
        <v>3000000</v>
      </c>
      <c r="E136" s="12">
        <f t="shared" si="9"/>
        <v>450000</v>
      </c>
      <c r="F136" s="310">
        <f t="shared" si="8"/>
        <v>2550000</v>
      </c>
    </row>
    <row r="137" spans="1:6" ht="14.25" customHeight="1" x14ac:dyDescent="0.2">
      <c r="A137" s="13">
        <v>149</v>
      </c>
      <c r="B137" s="308" t="s">
        <v>309</v>
      </c>
      <c r="C137" s="309" t="s">
        <v>747</v>
      </c>
      <c r="D137" s="12">
        <v>3000000</v>
      </c>
      <c r="E137" s="12">
        <f t="shared" si="9"/>
        <v>450000</v>
      </c>
      <c r="F137" s="310">
        <f t="shared" si="8"/>
        <v>2550000</v>
      </c>
    </row>
    <row r="138" spans="1:6" ht="14.25" customHeight="1" x14ac:dyDescent="0.2">
      <c r="A138" s="13">
        <v>150</v>
      </c>
      <c r="B138" s="308" t="s">
        <v>310</v>
      </c>
      <c r="C138" s="309" t="s">
        <v>748</v>
      </c>
      <c r="D138" s="12">
        <v>24000000</v>
      </c>
      <c r="E138" s="12">
        <f t="shared" si="9"/>
        <v>3600000</v>
      </c>
      <c r="F138" s="310">
        <f t="shared" si="8"/>
        <v>20400000</v>
      </c>
    </row>
    <row r="139" spans="1:6" ht="12.75" customHeight="1" x14ac:dyDescent="0.2">
      <c r="A139" s="13">
        <v>151</v>
      </c>
      <c r="B139" s="308" t="s">
        <v>311</v>
      </c>
      <c r="C139" s="309" t="s">
        <v>749</v>
      </c>
      <c r="D139" s="12">
        <v>8000000</v>
      </c>
      <c r="E139" s="12">
        <f t="shared" si="9"/>
        <v>1200000</v>
      </c>
      <c r="F139" s="310">
        <f t="shared" si="8"/>
        <v>6800000</v>
      </c>
    </row>
    <row r="140" spans="1:6" ht="12" customHeight="1" x14ac:dyDescent="0.2">
      <c r="A140" s="13">
        <v>152</v>
      </c>
      <c r="B140" s="308" t="s">
        <v>312</v>
      </c>
      <c r="C140" s="309" t="s">
        <v>750</v>
      </c>
      <c r="D140" s="12">
        <v>20000000</v>
      </c>
      <c r="E140" s="12">
        <f t="shared" si="9"/>
        <v>3000000</v>
      </c>
      <c r="F140" s="310">
        <f t="shared" si="8"/>
        <v>17000000</v>
      </c>
    </row>
    <row r="141" spans="1:6" ht="13.5" customHeight="1" x14ac:dyDescent="0.2">
      <c r="A141" s="13">
        <v>153</v>
      </c>
      <c r="B141" s="308" t="s">
        <v>313</v>
      </c>
      <c r="C141" s="309" t="s">
        <v>751</v>
      </c>
      <c r="D141" s="12">
        <v>28000000</v>
      </c>
      <c r="E141" s="12">
        <f t="shared" si="9"/>
        <v>4200000</v>
      </c>
      <c r="F141" s="310">
        <f t="shared" si="8"/>
        <v>23800000</v>
      </c>
    </row>
    <row r="142" spans="1:6" ht="17.100000000000001" customHeight="1" x14ac:dyDescent="0.2">
      <c r="A142" s="13">
        <v>154</v>
      </c>
      <c r="B142" s="308" t="s">
        <v>314</v>
      </c>
      <c r="C142" s="309" t="s">
        <v>752</v>
      </c>
      <c r="D142" s="12">
        <v>35000000</v>
      </c>
      <c r="E142" s="12">
        <f t="shared" si="9"/>
        <v>5250000</v>
      </c>
      <c r="F142" s="310">
        <f t="shared" si="8"/>
        <v>29750000</v>
      </c>
    </row>
    <row r="143" spans="1:6" ht="20.25" customHeight="1" x14ac:dyDescent="0.2">
      <c r="A143" s="13">
        <v>156</v>
      </c>
      <c r="B143" s="308" t="s">
        <v>315</v>
      </c>
      <c r="C143" s="309" t="s">
        <v>753</v>
      </c>
      <c r="D143" s="12">
        <v>28000000</v>
      </c>
      <c r="E143" s="12">
        <f t="shared" si="9"/>
        <v>4200000</v>
      </c>
      <c r="F143" s="310">
        <f t="shared" si="8"/>
        <v>23800000</v>
      </c>
    </row>
    <row r="144" spans="1:6" ht="15" customHeight="1" x14ac:dyDescent="0.2">
      <c r="A144" s="13">
        <v>157</v>
      </c>
      <c r="B144" s="308" t="s">
        <v>316</v>
      </c>
      <c r="C144" s="309" t="s">
        <v>754</v>
      </c>
      <c r="D144" s="12">
        <v>6000000</v>
      </c>
      <c r="E144" s="12">
        <f t="shared" si="9"/>
        <v>900000</v>
      </c>
      <c r="F144" s="310">
        <f t="shared" si="8"/>
        <v>5100000</v>
      </c>
    </row>
    <row r="145" spans="1:7" ht="20.25" customHeight="1" x14ac:dyDescent="0.2">
      <c r="A145" s="13">
        <v>158</v>
      </c>
      <c r="B145" s="308" t="s">
        <v>317</v>
      </c>
      <c r="C145" s="309" t="s">
        <v>755</v>
      </c>
      <c r="D145" s="12">
        <v>16000000</v>
      </c>
      <c r="E145" s="12">
        <f t="shared" si="9"/>
        <v>2400000</v>
      </c>
      <c r="F145" s="310">
        <f t="shared" si="8"/>
        <v>13600000</v>
      </c>
    </row>
    <row r="146" spans="1:7" ht="19.5" customHeight="1" x14ac:dyDescent="0.2">
      <c r="A146" s="13">
        <v>159</v>
      </c>
      <c r="B146" s="308" t="s">
        <v>318</v>
      </c>
      <c r="C146" s="309" t="s">
        <v>756</v>
      </c>
      <c r="D146" s="12">
        <v>6000000</v>
      </c>
      <c r="E146" s="12">
        <f t="shared" si="9"/>
        <v>900000</v>
      </c>
      <c r="F146" s="310">
        <f t="shared" si="8"/>
        <v>5100000</v>
      </c>
    </row>
    <row r="147" spans="1:7" ht="14.25" customHeight="1" x14ac:dyDescent="0.2">
      <c r="A147" s="13"/>
      <c r="B147" s="308" t="s">
        <v>175</v>
      </c>
      <c r="C147" s="309" t="s">
        <v>177</v>
      </c>
      <c r="D147" s="12"/>
      <c r="E147" s="12"/>
      <c r="F147" s="313"/>
    </row>
    <row r="148" spans="1:7" ht="17.100000000000001" customHeight="1" x14ac:dyDescent="0.2">
      <c r="A148" s="13"/>
      <c r="B148" s="308" t="s">
        <v>206</v>
      </c>
      <c r="C148" s="309" t="s">
        <v>642</v>
      </c>
      <c r="D148" s="12"/>
      <c r="E148" s="12"/>
      <c r="F148" s="313"/>
    </row>
    <row r="149" spans="1:7" ht="15.75" customHeight="1" x14ac:dyDescent="0.2">
      <c r="A149" s="13"/>
      <c r="B149" s="308" t="s">
        <v>176</v>
      </c>
      <c r="C149" s="309" t="s">
        <v>178</v>
      </c>
      <c r="D149" s="12"/>
      <c r="E149" s="12"/>
      <c r="F149" s="313"/>
    </row>
    <row r="150" spans="1:7" ht="17.100000000000001" customHeight="1" x14ac:dyDescent="0.2">
      <c r="A150" s="10"/>
      <c r="B150" s="314"/>
      <c r="C150" s="315" t="s">
        <v>6</v>
      </c>
      <c r="D150" s="16">
        <f>SUM(D5:D146)</f>
        <v>4176600000</v>
      </c>
      <c r="E150" s="316">
        <f t="shared" ref="E150:F151" si="10">SUM(E5:E146)</f>
        <v>285500000</v>
      </c>
      <c r="F150" s="16">
        <f t="shared" si="10"/>
        <v>3916100000</v>
      </c>
    </row>
    <row r="151" spans="1:7" ht="17.100000000000001" customHeight="1" x14ac:dyDescent="0.2">
      <c r="A151" s="317" t="s">
        <v>583</v>
      </c>
      <c r="B151" s="318"/>
      <c r="C151" s="319"/>
      <c r="D151" s="16">
        <f>SUM(D6:D146)</f>
        <v>4176600000</v>
      </c>
      <c r="E151" s="16">
        <f>SUM(E6:E146)</f>
        <v>285500000</v>
      </c>
      <c r="F151" s="16">
        <f>SUM(F6:F147)</f>
        <v>3916100000</v>
      </c>
      <c r="G151" s="320"/>
    </row>
  </sheetData>
  <mergeCells count="4">
    <mergeCell ref="B1:G1"/>
    <mergeCell ref="B2:G2"/>
    <mergeCell ref="B3:G3"/>
    <mergeCell ref="A151:C15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workbookViewId="0">
      <selection activeCell="H19" sqref="H19"/>
    </sheetView>
  </sheetViews>
  <sheetFormatPr defaultRowHeight="15" x14ac:dyDescent="0.25"/>
  <cols>
    <col min="1" max="1" width="4.42578125" style="1" customWidth="1"/>
    <col min="2" max="2" width="12.42578125" style="1" customWidth="1"/>
    <col min="3" max="3" width="40" style="1" customWidth="1"/>
    <col min="4" max="4" width="16.42578125" style="1" customWidth="1"/>
    <col min="5" max="5" width="16.7109375" style="1" customWidth="1"/>
    <col min="6" max="6" width="17.28515625" style="1" customWidth="1"/>
    <col min="7" max="16384" width="9.140625" style="1"/>
  </cols>
  <sheetData>
    <row r="1" spans="1:6" x14ac:dyDescent="0.25">
      <c r="A1" s="94" t="s">
        <v>341</v>
      </c>
      <c r="B1" s="94"/>
      <c r="C1" s="94"/>
      <c r="D1" s="94"/>
      <c r="E1" s="94"/>
      <c r="F1" s="94"/>
    </row>
    <row r="2" spans="1:6" x14ac:dyDescent="0.25">
      <c r="A2" s="94" t="s">
        <v>342</v>
      </c>
      <c r="B2" s="94"/>
      <c r="C2" s="94"/>
      <c r="D2" s="94"/>
      <c r="E2" s="94"/>
      <c r="F2" s="94"/>
    </row>
    <row r="3" spans="1:6" x14ac:dyDescent="0.25">
      <c r="A3" s="94" t="s">
        <v>757</v>
      </c>
      <c r="B3" s="94"/>
      <c r="C3" s="94"/>
      <c r="D3" s="94"/>
      <c r="E3" s="94"/>
      <c r="F3" s="94"/>
    </row>
    <row r="4" spans="1:6" x14ac:dyDescent="0.25">
      <c r="A4" s="95"/>
      <c r="B4" s="95"/>
      <c r="C4" s="95"/>
      <c r="D4" s="95"/>
      <c r="E4" s="95"/>
      <c r="F4" s="95"/>
    </row>
    <row r="5" spans="1:6" x14ac:dyDescent="0.25">
      <c r="A5" s="96" t="s">
        <v>758</v>
      </c>
      <c r="B5" s="96"/>
      <c r="C5" s="96"/>
      <c r="D5" s="96"/>
      <c r="E5" s="96"/>
      <c r="F5" s="97"/>
    </row>
    <row r="6" spans="1:6" x14ac:dyDescent="0.25">
      <c r="A6" s="97"/>
      <c r="B6" s="95"/>
      <c r="C6" s="97"/>
      <c r="D6" s="97"/>
      <c r="E6" s="97"/>
      <c r="F6" s="97"/>
    </row>
    <row r="7" spans="1:6" x14ac:dyDescent="0.25">
      <c r="A7" s="98" t="s">
        <v>759</v>
      </c>
      <c r="B7" s="98"/>
      <c r="C7" s="98"/>
      <c r="D7" s="97"/>
      <c r="E7" s="97"/>
      <c r="F7" s="97"/>
    </row>
    <row r="8" spans="1:6" ht="24.75" x14ac:dyDescent="0.25">
      <c r="A8" s="99" t="s">
        <v>0</v>
      </c>
      <c r="B8" s="101" t="s">
        <v>345</v>
      </c>
      <c r="C8" s="101" t="s">
        <v>346</v>
      </c>
      <c r="D8" s="101" t="s">
        <v>347</v>
      </c>
      <c r="E8" s="100" t="s">
        <v>348</v>
      </c>
      <c r="F8" s="100" t="s">
        <v>760</v>
      </c>
    </row>
    <row r="9" spans="1:6" x14ac:dyDescent="0.25">
      <c r="A9" s="103">
        <v>1</v>
      </c>
      <c r="B9" s="114">
        <v>22020102</v>
      </c>
      <c r="C9" s="142" t="s">
        <v>761</v>
      </c>
      <c r="D9" s="2">
        <v>5000000</v>
      </c>
      <c r="E9" s="105">
        <v>4000000</v>
      </c>
      <c r="F9" s="106">
        <f t="shared" ref="F9:F20" si="0">D9+E9</f>
        <v>9000000</v>
      </c>
    </row>
    <row r="10" spans="1:6" x14ac:dyDescent="0.25">
      <c r="A10" s="103">
        <v>2</v>
      </c>
      <c r="B10" s="114">
        <v>22020201</v>
      </c>
      <c r="C10" s="142" t="s">
        <v>762</v>
      </c>
      <c r="D10" s="2">
        <v>3980000</v>
      </c>
      <c r="E10" s="105">
        <v>1000000</v>
      </c>
      <c r="F10" s="106">
        <f t="shared" si="0"/>
        <v>4980000</v>
      </c>
    </row>
    <row r="11" spans="1:6" x14ac:dyDescent="0.25">
      <c r="A11" s="103">
        <v>3</v>
      </c>
      <c r="B11" s="114">
        <v>22020202</v>
      </c>
      <c r="C11" s="142" t="s">
        <v>763</v>
      </c>
      <c r="D11" s="2">
        <v>5455000</v>
      </c>
      <c r="E11" s="105">
        <v>0</v>
      </c>
      <c r="F11" s="106">
        <f t="shared" si="0"/>
        <v>5455000</v>
      </c>
    </row>
    <row r="12" spans="1:6" x14ac:dyDescent="0.25">
      <c r="A12" s="103">
        <v>4</v>
      </c>
      <c r="B12" s="114">
        <v>22020301</v>
      </c>
      <c r="C12" s="142" t="s">
        <v>764</v>
      </c>
      <c r="D12" s="2">
        <v>3500000</v>
      </c>
      <c r="E12" s="105">
        <v>2000000</v>
      </c>
      <c r="F12" s="106">
        <f t="shared" si="0"/>
        <v>5500000</v>
      </c>
    </row>
    <row r="13" spans="1:6" x14ac:dyDescent="0.25">
      <c r="A13" s="103">
        <v>5</v>
      </c>
      <c r="B13" s="114">
        <v>22020402</v>
      </c>
      <c r="C13" s="142" t="s">
        <v>765</v>
      </c>
      <c r="D13" s="2">
        <v>3820000</v>
      </c>
      <c r="E13" s="105">
        <v>1000000</v>
      </c>
      <c r="F13" s="106">
        <f t="shared" si="0"/>
        <v>4820000</v>
      </c>
    </row>
    <row r="14" spans="1:6" x14ac:dyDescent="0.25">
      <c r="A14" s="103">
        <v>6</v>
      </c>
      <c r="B14" s="114">
        <v>22020401</v>
      </c>
      <c r="C14" s="142" t="s">
        <v>766</v>
      </c>
      <c r="D14" s="323">
        <v>0</v>
      </c>
      <c r="E14" s="105">
        <v>0</v>
      </c>
      <c r="F14" s="106">
        <f t="shared" si="0"/>
        <v>0</v>
      </c>
    </row>
    <row r="15" spans="1:6" x14ac:dyDescent="0.25">
      <c r="A15" s="103">
        <v>7</v>
      </c>
      <c r="B15" s="114">
        <v>22020711</v>
      </c>
      <c r="C15" s="142" t="s">
        <v>767</v>
      </c>
      <c r="D15" s="2">
        <v>7500000</v>
      </c>
      <c r="E15" s="105">
        <v>2000000</v>
      </c>
      <c r="F15" s="106">
        <f t="shared" si="0"/>
        <v>9500000</v>
      </c>
    </row>
    <row r="16" spans="1:6" x14ac:dyDescent="0.25">
      <c r="A16" s="103">
        <v>8</v>
      </c>
      <c r="B16" s="114">
        <v>22020501</v>
      </c>
      <c r="C16" s="142" t="s">
        <v>768</v>
      </c>
      <c r="D16" s="2">
        <v>2200000</v>
      </c>
      <c r="E16" s="105">
        <v>2000000</v>
      </c>
      <c r="F16" s="106">
        <f t="shared" si="0"/>
        <v>4200000</v>
      </c>
    </row>
    <row r="17" spans="1:6" x14ac:dyDescent="0.25">
      <c r="A17" s="103">
        <v>9</v>
      </c>
      <c r="B17" s="114">
        <v>22021001</v>
      </c>
      <c r="C17" s="142" t="s">
        <v>769</v>
      </c>
      <c r="D17" s="323">
        <v>0</v>
      </c>
      <c r="E17" s="105">
        <v>0</v>
      </c>
      <c r="F17" s="106">
        <f t="shared" si="0"/>
        <v>0</v>
      </c>
    </row>
    <row r="18" spans="1:6" x14ac:dyDescent="0.25">
      <c r="A18" s="103">
        <v>10</v>
      </c>
      <c r="B18" s="114">
        <v>22021007</v>
      </c>
      <c r="C18" s="142" t="s">
        <v>770</v>
      </c>
      <c r="D18" s="2">
        <v>3820000</v>
      </c>
      <c r="E18" s="105">
        <v>1000000</v>
      </c>
      <c r="F18" s="106">
        <f t="shared" si="0"/>
        <v>4820000</v>
      </c>
    </row>
    <row r="19" spans="1:6" x14ac:dyDescent="0.25">
      <c r="A19" s="103">
        <v>11</v>
      </c>
      <c r="B19" s="114">
        <v>22021028</v>
      </c>
      <c r="C19" s="142" t="s">
        <v>771</v>
      </c>
      <c r="D19" s="2">
        <v>16000000</v>
      </c>
      <c r="E19" s="105">
        <v>0</v>
      </c>
      <c r="F19" s="106">
        <f t="shared" si="0"/>
        <v>16000000</v>
      </c>
    </row>
    <row r="20" spans="1:6" x14ac:dyDescent="0.25">
      <c r="A20" s="103">
        <v>12</v>
      </c>
      <c r="B20" s="114">
        <v>22020305</v>
      </c>
      <c r="C20" s="142" t="s">
        <v>772</v>
      </c>
      <c r="D20" s="2">
        <v>3725000</v>
      </c>
      <c r="E20" s="105">
        <v>1000000</v>
      </c>
      <c r="F20" s="106">
        <f t="shared" si="0"/>
        <v>4725000</v>
      </c>
    </row>
    <row r="21" spans="1:6" x14ac:dyDescent="0.25">
      <c r="A21" s="102"/>
      <c r="B21" s="131"/>
      <c r="C21" s="324" t="s">
        <v>6</v>
      </c>
      <c r="D21" s="325">
        <f>SUM(D9:D20)</f>
        <v>55000000</v>
      </c>
      <c r="E21" s="326">
        <f>SUM(E9:E20)</f>
        <v>14000000</v>
      </c>
      <c r="F21" s="113">
        <f>SUM(F9:F20)</f>
        <v>69000000</v>
      </c>
    </row>
    <row r="31" spans="1:6" x14ac:dyDescent="0.25">
      <c r="D31" s="1">
        <v>18</v>
      </c>
    </row>
    <row r="35" spans="1:6" x14ac:dyDescent="0.25">
      <c r="A35" s="94" t="s">
        <v>341</v>
      </c>
      <c r="B35" s="94"/>
      <c r="C35" s="94"/>
      <c r="D35" s="94"/>
      <c r="E35" s="94"/>
      <c r="F35" s="94"/>
    </row>
    <row r="36" spans="1:6" x14ac:dyDescent="0.25">
      <c r="A36" s="94" t="s">
        <v>342</v>
      </c>
      <c r="B36" s="94"/>
      <c r="C36" s="94"/>
      <c r="D36" s="94"/>
      <c r="E36" s="94"/>
      <c r="F36" s="94"/>
    </row>
    <row r="37" spans="1:6" x14ac:dyDescent="0.25">
      <c r="A37" s="94" t="s">
        <v>773</v>
      </c>
      <c r="B37" s="94"/>
      <c r="C37" s="94"/>
      <c r="D37" s="94"/>
      <c r="E37" s="94"/>
      <c r="F37" s="94"/>
    </row>
    <row r="38" spans="1:6" x14ac:dyDescent="0.25">
      <c r="A38" s="95"/>
      <c r="B38" s="95"/>
      <c r="C38" s="95"/>
      <c r="D38" s="95"/>
      <c r="E38" s="95"/>
      <c r="F38" s="95"/>
    </row>
    <row r="39" spans="1:6" x14ac:dyDescent="0.25">
      <c r="A39" s="96" t="s">
        <v>774</v>
      </c>
      <c r="B39" s="96"/>
      <c r="C39" s="96"/>
      <c r="D39" s="96"/>
      <c r="E39" s="96"/>
      <c r="F39" s="97"/>
    </row>
    <row r="40" spans="1:6" x14ac:dyDescent="0.25">
      <c r="A40" s="97"/>
      <c r="B40" s="95"/>
      <c r="C40" s="97"/>
      <c r="D40" s="97"/>
      <c r="E40" s="97"/>
      <c r="F40" s="97"/>
    </row>
    <row r="41" spans="1:6" x14ac:dyDescent="0.25">
      <c r="A41" s="98" t="s">
        <v>775</v>
      </c>
      <c r="B41" s="98"/>
      <c r="C41" s="98"/>
      <c r="D41" s="97"/>
      <c r="E41" s="97"/>
      <c r="F41" s="97"/>
    </row>
    <row r="42" spans="1:6" ht="24.75" x14ac:dyDescent="0.25">
      <c r="A42" s="99" t="s">
        <v>0</v>
      </c>
      <c r="B42" s="101" t="s">
        <v>345</v>
      </c>
      <c r="C42" s="101" t="s">
        <v>346</v>
      </c>
      <c r="D42" s="101" t="s">
        <v>347</v>
      </c>
      <c r="E42" s="100" t="s">
        <v>348</v>
      </c>
      <c r="F42" s="100" t="s">
        <v>760</v>
      </c>
    </row>
    <row r="43" spans="1:6" x14ac:dyDescent="0.25">
      <c r="A43" s="103">
        <v>1</v>
      </c>
      <c r="B43" s="114">
        <v>22020102</v>
      </c>
      <c r="C43" s="3" t="s">
        <v>761</v>
      </c>
      <c r="D43" s="2">
        <v>5000000</v>
      </c>
      <c r="E43" s="105">
        <v>4000000</v>
      </c>
      <c r="F43" s="106">
        <f t="shared" ref="F43:F53" si="1">D43+E43</f>
        <v>9000000</v>
      </c>
    </row>
    <row r="44" spans="1:6" x14ac:dyDescent="0.25">
      <c r="A44" s="103">
        <v>2</v>
      </c>
      <c r="B44" s="114">
        <v>22020201</v>
      </c>
      <c r="C44" s="3" t="s">
        <v>762</v>
      </c>
      <c r="D44" s="2">
        <v>500000</v>
      </c>
      <c r="E44" s="105">
        <v>0</v>
      </c>
      <c r="F44" s="106">
        <f t="shared" si="1"/>
        <v>500000</v>
      </c>
    </row>
    <row r="45" spans="1:6" x14ac:dyDescent="0.25">
      <c r="A45" s="103">
        <v>3</v>
      </c>
      <c r="B45" s="114">
        <v>22020202</v>
      </c>
      <c r="C45" s="3" t="s">
        <v>763</v>
      </c>
      <c r="D45" s="2">
        <v>500000</v>
      </c>
      <c r="E45" s="105">
        <v>0</v>
      </c>
      <c r="F45" s="106">
        <f t="shared" si="1"/>
        <v>500000</v>
      </c>
    </row>
    <row r="46" spans="1:6" x14ac:dyDescent="0.25">
      <c r="A46" s="103">
        <v>4</v>
      </c>
      <c r="B46" s="114">
        <v>22020301</v>
      </c>
      <c r="C46" s="3" t="s">
        <v>764</v>
      </c>
      <c r="D46" s="2">
        <v>2500000</v>
      </c>
      <c r="E46" s="105">
        <v>1000000</v>
      </c>
      <c r="F46" s="106">
        <f t="shared" si="1"/>
        <v>3500000</v>
      </c>
    </row>
    <row r="47" spans="1:6" x14ac:dyDescent="0.25">
      <c r="A47" s="103">
        <v>5</v>
      </c>
      <c r="B47" s="114">
        <v>22020402</v>
      </c>
      <c r="C47" s="3" t="s">
        <v>765</v>
      </c>
      <c r="D47" s="2">
        <v>2500000</v>
      </c>
      <c r="E47" s="105">
        <v>1000000</v>
      </c>
      <c r="F47" s="106">
        <f t="shared" si="1"/>
        <v>3500000</v>
      </c>
    </row>
    <row r="48" spans="1:6" x14ac:dyDescent="0.25">
      <c r="A48" s="103">
        <v>6</v>
      </c>
      <c r="B48" s="114">
        <v>22020401</v>
      </c>
      <c r="C48" s="3" t="s">
        <v>766</v>
      </c>
      <c r="D48" s="2">
        <v>2500000</v>
      </c>
      <c r="E48" s="105">
        <v>1000000</v>
      </c>
      <c r="F48" s="106">
        <f t="shared" si="1"/>
        <v>3500000</v>
      </c>
    </row>
    <row r="49" spans="1:6" x14ac:dyDescent="0.25">
      <c r="A49" s="103">
        <v>7</v>
      </c>
      <c r="B49" s="114">
        <v>22020711</v>
      </c>
      <c r="C49" s="3" t="s">
        <v>767</v>
      </c>
      <c r="D49" s="323">
        <v>0</v>
      </c>
      <c r="E49" s="105">
        <v>0</v>
      </c>
      <c r="F49" s="106">
        <f t="shared" si="1"/>
        <v>0</v>
      </c>
    </row>
    <row r="50" spans="1:6" x14ac:dyDescent="0.25">
      <c r="A50" s="103">
        <v>8</v>
      </c>
      <c r="B50" s="114">
        <v>22020501</v>
      </c>
      <c r="C50" s="3" t="s">
        <v>768</v>
      </c>
      <c r="D50" s="2">
        <v>2500000</v>
      </c>
      <c r="E50" s="105">
        <v>1000000</v>
      </c>
      <c r="F50" s="106">
        <f t="shared" si="1"/>
        <v>3500000</v>
      </c>
    </row>
    <row r="51" spans="1:6" x14ac:dyDescent="0.25">
      <c r="A51" s="103">
        <v>9</v>
      </c>
      <c r="B51" s="114">
        <v>22021001</v>
      </c>
      <c r="C51" s="3" t="s">
        <v>769</v>
      </c>
      <c r="D51" s="2">
        <v>2000000</v>
      </c>
      <c r="E51" s="105">
        <v>1000000</v>
      </c>
      <c r="F51" s="106">
        <f t="shared" si="1"/>
        <v>3000000</v>
      </c>
    </row>
    <row r="52" spans="1:6" x14ac:dyDescent="0.25">
      <c r="A52" s="103">
        <v>10</v>
      </c>
      <c r="B52" s="114">
        <v>22021007</v>
      </c>
      <c r="C52" s="3" t="s">
        <v>770</v>
      </c>
      <c r="D52" s="2">
        <v>2000000</v>
      </c>
      <c r="E52" s="105">
        <v>1000000</v>
      </c>
      <c r="F52" s="106">
        <f t="shared" si="1"/>
        <v>3000000</v>
      </c>
    </row>
    <row r="53" spans="1:6" x14ac:dyDescent="0.25">
      <c r="A53" s="103">
        <v>11</v>
      </c>
      <c r="B53" s="114">
        <v>22021028</v>
      </c>
      <c r="C53" s="3" t="s">
        <v>771</v>
      </c>
      <c r="D53" s="323">
        <v>0</v>
      </c>
      <c r="E53" s="105">
        <v>0</v>
      </c>
      <c r="F53" s="106">
        <f t="shared" si="1"/>
        <v>0</v>
      </c>
    </row>
    <row r="54" spans="1:6" x14ac:dyDescent="0.25">
      <c r="A54" s="103">
        <v>12</v>
      </c>
      <c r="B54" s="114">
        <v>22020305</v>
      </c>
      <c r="C54" s="3" t="s">
        <v>772</v>
      </c>
      <c r="D54" s="2">
        <v>1000000</v>
      </c>
      <c r="E54" s="105">
        <v>0</v>
      </c>
      <c r="F54" s="106">
        <v>1000000</v>
      </c>
    </row>
    <row r="55" spans="1:6" x14ac:dyDescent="0.25">
      <c r="A55" s="102"/>
      <c r="B55" s="131"/>
      <c r="C55" s="324" t="s">
        <v>6</v>
      </c>
      <c r="D55" s="327">
        <f>SUM(D43:D54)</f>
        <v>21000000</v>
      </c>
      <c r="E55" s="326">
        <f>SUM(E43:E54)</f>
        <v>10000000</v>
      </c>
      <c r="F55" s="113">
        <f>SUM(F43:F54)</f>
        <v>31000000</v>
      </c>
    </row>
    <row r="64" spans="1:6" x14ac:dyDescent="0.25">
      <c r="D64" s="1">
        <v>19</v>
      </c>
    </row>
    <row r="69" spans="1:6" x14ac:dyDescent="0.25">
      <c r="A69" s="94" t="s">
        <v>341</v>
      </c>
      <c r="B69" s="94"/>
      <c r="C69" s="94"/>
      <c r="D69" s="94"/>
      <c r="E69" s="94"/>
      <c r="F69" s="94"/>
    </row>
    <row r="70" spans="1:6" x14ac:dyDescent="0.25">
      <c r="A70" s="94" t="s">
        <v>342</v>
      </c>
      <c r="B70" s="94"/>
      <c r="C70" s="94"/>
      <c r="D70" s="94"/>
      <c r="E70" s="94"/>
      <c r="F70" s="94"/>
    </row>
    <row r="71" spans="1:6" x14ac:dyDescent="0.25">
      <c r="A71" s="94" t="s">
        <v>757</v>
      </c>
      <c r="B71" s="94"/>
      <c r="C71" s="94"/>
      <c r="D71" s="94"/>
      <c r="E71" s="94"/>
      <c r="F71" s="94"/>
    </row>
    <row r="72" spans="1:6" x14ac:dyDescent="0.25">
      <c r="A72" s="95"/>
      <c r="B72" s="95"/>
      <c r="C72" s="95"/>
      <c r="D72" s="95"/>
      <c r="E72" s="95"/>
      <c r="F72" s="95"/>
    </row>
    <row r="73" spans="1:6" x14ac:dyDescent="0.25">
      <c r="A73" s="96" t="s">
        <v>776</v>
      </c>
      <c r="B73" s="96"/>
      <c r="C73" s="96"/>
      <c r="D73" s="96"/>
      <c r="E73" s="96"/>
      <c r="F73" s="97"/>
    </row>
    <row r="74" spans="1:6" x14ac:dyDescent="0.25">
      <c r="A74" s="97"/>
      <c r="B74" s="95"/>
      <c r="C74" s="97"/>
      <c r="D74" s="97"/>
      <c r="E74" s="97"/>
      <c r="F74" s="97"/>
    </row>
    <row r="75" spans="1:6" x14ac:dyDescent="0.25">
      <c r="A75" s="98" t="s">
        <v>777</v>
      </c>
      <c r="B75" s="98"/>
      <c r="C75" s="98"/>
      <c r="D75" s="97"/>
      <c r="E75" s="97"/>
      <c r="F75" s="97"/>
    </row>
    <row r="76" spans="1:6" ht="24.75" x14ac:dyDescent="0.25">
      <c r="A76" s="99" t="s">
        <v>0</v>
      </c>
      <c r="B76" s="101" t="s">
        <v>345</v>
      </c>
      <c r="C76" s="101" t="s">
        <v>346</v>
      </c>
      <c r="D76" s="101" t="s">
        <v>347</v>
      </c>
      <c r="E76" s="100" t="s">
        <v>348</v>
      </c>
      <c r="F76" s="100" t="s">
        <v>778</v>
      </c>
    </row>
    <row r="77" spans="1:6" x14ac:dyDescent="0.25">
      <c r="A77" s="103">
        <v>1</v>
      </c>
      <c r="B77" s="143">
        <v>22020102</v>
      </c>
      <c r="C77" s="3" t="s">
        <v>761</v>
      </c>
      <c r="D77" s="2">
        <v>8000000</v>
      </c>
      <c r="E77" s="105">
        <v>1000000</v>
      </c>
      <c r="F77" s="106">
        <f t="shared" ref="F77:F86" si="2">D77+E77</f>
        <v>9000000</v>
      </c>
    </row>
    <row r="78" spans="1:6" x14ac:dyDescent="0.25">
      <c r="A78" s="103">
        <v>2</v>
      </c>
      <c r="B78" s="143">
        <v>22020201</v>
      </c>
      <c r="C78" s="3" t="s">
        <v>762</v>
      </c>
      <c r="D78" s="2">
        <v>2000000</v>
      </c>
      <c r="E78" s="105"/>
      <c r="F78" s="106">
        <f t="shared" si="2"/>
        <v>2000000</v>
      </c>
    </row>
    <row r="79" spans="1:6" x14ac:dyDescent="0.25">
      <c r="A79" s="103">
        <v>3</v>
      </c>
      <c r="B79" s="143">
        <v>22020202</v>
      </c>
      <c r="C79" s="3" t="s">
        <v>763</v>
      </c>
      <c r="D79" s="2">
        <v>2000000</v>
      </c>
      <c r="E79" s="105"/>
      <c r="F79" s="106">
        <f t="shared" si="2"/>
        <v>2000000</v>
      </c>
    </row>
    <row r="80" spans="1:6" x14ac:dyDescent="0.25">
      <c r="A80" s="103">
        <v>4</v>
      </c>
      <c r="B80" s="143">
        <v>22020301</v>
      </c>
      <c r="C80" s="3" t="s">
        <v>764</v>
      </c>
      <c r="D80" s="2">
        <v>4000000</v>
      </c>
      <c r="E80" s="105"/>
      <c r="F80" s="106">
        <f t="shared" si="2"/>
        <v>4000000</v>
      </c>
    </row>
    <row r="81" spans="1:6" x14ac:dyDescent="0.25">
      <c r="A81" s="103">
        <v>5</v>
      </c>
      <c r="B81" s="143">
        <v>22020305</v>
      </c>
      <c r="C81" s="3" t="s">
        <v>772</v>
      </c>
      <c r="D81" s="2">
        <v>2000000</v>
      </c>
      <c r="E81" s="105"/>
      <c r="F81" s="106">
        <f t="shared" si="2"/>
        <v>2000000</v>
      </c>
    </row>
    <row r="82" spans="1:6" x14ac:dyDescent="0.25">
      <c r="A82" s="103">
        <v>6</v>
      </c>
      <c r="B82" s="143">
        <v>22020402</v>
      </c>
      <c r="C82" s="3" t="s">
        <v>765</v>
      </c>
      <c r="D82" s="2">
        <v>2000000</v>
      </c>
      <c r="E82" s="105"/>
      <c r="F82" s="106">
        <f t="shared" si="2"/>
        <v>2000000</v>
      </c>
    </row>
    <row r="83" spans="1:6" x14ac:dyDescent="0.25">
      <c r="A83" s="103">
        <v>7</v>
      </c>
      <c r="B83" s="143">
        <v>22020401</v>
      </c>
      <c r="C83" s="3" t="s">
        <v>766</v>
      </c>
      <c r="D83" s="2">
        <v>2000000</v>
      </c>
      <c r="E83" s="105"/>
      <c r="F83" s="106">
        <f t="shared" si="2"/>
        <v>2000000</v>
      </c>
    </row>
    <row r="84" spans="1:6" x14ac:dyDescent="0.25">
      <c r="A84" s="103">
        <v>8</v>
      </c>
      <c r="B84" s="143">
        <v>22020501</v>
      </c>
      <c r="C84" s="3" t="s">
        <v>768</v>
      </c>
      <c r="D84" s="2">
        <v>6000000</v>
      </c>
      <c r="E84" s="105"/>
      <c r="F84" s="106">
        <f t="shared" si="2"/>
        <v>6000000</v>
      </c>
    </row>
    <row r="85" spans="1:6" x14ac:dyDescent="0.25">
      <c r="A85" s="103">
        <v>9</v>
      </c>
      <c r="B85" s="143">
        <v>22021001</v>
      </c>
      <c r="C85" s="3" t="s">
        <v>769</v>
      </c>
      <c r="D85" s="2">
        <v>1000000</v>
      </c>
      <c r="E85" s="105"/>
      <c r="F85" s="106">
        <f t="shared" si="2"/>
        <v>1000000</v>
      </c>
    </row>
    <row r="86" spans="1:6" x14ac:dyDescent="0.25">
      <c r="A86" s="103">
        <v>10</v>
      </c>
      <c r="B86" s="143">
        <v>22021007</v>
      </c>
      <c r="C86" s="3" t="s">
        <v>770</v>
      </c>
      <c r="D86" s="2">
        <v>1000000</v>
      </c>
      <c r="E86" s="105"/>
      <c r="F86" s="106">
        <f t="shared" si="2"/>
        <v>1000000</v>
      </c>
    </row>
    <row r="87" spans="1:6" x14ac:dyDescent="0.25">
      <c r="A87" s="102"/>
      <c r="B87" s="131"/>
      <c r="C87" s="324" t="s">
        <v>6</v>
      </c>
      <c r="D87" s="327">
        <f>SUM(D77:D86)</f>
        <v>30000000</v>
      </c>
      <c r="E87" s="326">
        <f>SUM(E77:E86)</f>
        <v>1000000</v>
      </c>
      <c r="F87" s="113">
        <f>SUM(F77:F86)</f>
        <v>31000000</v>
      </c>
    </row>
    <row r="98" spans="4:4" x14ac:dyDescent="0.25">
      <c r="D98" s="1">
        <v>20</v>
      </c>
    </row>
  </sheetData>
  <mergeCells count="9">
    <mergeCell ref="A69:F69"/>
    <mergeCell ref="A70:F70"/>
    <mergeCell ref="A71:F71"/>
    <mergeCell ref="A1:F1"/>
    <mergeCell ref="A2:F2"/>
    <mergeCell ref="A3:F3"/>
    <mergeCell ref="A35:F35"/>
    <mergeCell ref="A36:F36"/>
    <mergeCell ref="A37:F3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workbookViewId="0">
      <selection activeCell="H19" sqref="H19"/>
    </sheetView>
  </sheetViews>
  <sheetFormatPr defaultRowHeight="15" x14ac:dyDescent="0.25"/>
  <cols>
    <col min="1" max="1" width="4" style="1" customWidth="1"/>
    <col min="2" max="2" width="13.7109375" style="1" customWidth="1"/>
    <col min="3" max="3" width="24.5703125" style="1" customWidth="1"/>
    <col min="4" max="4" width="17.28515625" style="1" customWidth="1"/>
    <col min="5" max="5" width="18.5703125" style="1" customWidth="1"/>
    <col min="6" max="6" width="18.85546875" style="1" customWidth="1"/>
    <col min="7" max="16384" width="9.140625" style="1"/>
  </cols>
  <sheetData>
    <row r="1" spans="1:6" x14ac:dyDescent="0.25">
      <c r="A1" s="328" t="s">
        <v>341</v>
      </c>
      <c r="B1" s="328"/>
      <c r="C1" s="328"/>
      <c r="D1" s="328"/>
      <c r="E1" s="328"/>
      <c r="F1" s="328"/>
    </row>
    <row r="2" spans="1:6" x14ac:dyDescent="0.25">
      <c r="A2" s="328" t="s">
        <v>779</v>
      </c>
      <c r="B2" s="328"/>
      <c r="C2" s="328"/>
      <c r="D2" s="328"/>
      <c r="E2" s="328"/>
      <c r="F2" s="328"/>
    </row>
    <row r="3" spans="1:6" x14ac:dyDescent="0.25">
      <c r="A3" s="328" t="s">
        <v>780</v>
      </c>
      <c r="B3" s="328"/>
      <c r="C3" s="328"/>
      <c r="D3" s="328"/>
      <c r="E3" s="328"/>
      <c r="F3" s="328"/>
    </row>
    <row r="4" spans="1:6" x14ac:dyDescent="0.25">
      <c r="A4" s="95"/>
      <c r="B4" s="95"/>
      <c r="C4" s="95"/>
      <c r="D4" s="95"/>
      <c r="E4" s="95"/>
      <c r="F4" s="95"/>
    </row>
    <row r="5" spans="1:6" ht="15.75" x14ac:dyDescent="0.25">
      <c r="A5" s="329" t="s">
        <v>676</v>
      </c>
    </row>
    <row r="6" spans="1:6" ht="26.25" x14ac:dyDescent="0.25">
      <c r="A6" s="330"/>
      <c r="B6" s="331"/>
      <c r="C6" s="331"/>
      <c r="D6" s="332" t="s">
        <v>347</v>
      </c>
      <c r="E6" s="333" t="s">
        <v>781</v>
      </c>
      <c r="F6" s="334" t="s">
        <v>349</v>
      </c>
    </row>
    <row r="7" spans="1:6" x14ac:dyDescent="0.25">
      <c r="A7" s="335" t="s">
        <v>0</v>
      </c>
      <c r="B7" s="336" t="s">
        <v>782</v>
      </c>
      <c r="C7" s="336"/>
      <c r="D7" s="337"/>
      <c r="E7" s="338"/>
      <c r="F7" s="339"/>
    </row>
    <row r="8" spans="1:6" x14ac:dyDescent="0.25">
      <c r="A8" s="323">
        <v>1</v>
      </c>
      <c r="B8" s="114">
        <v>12010104</v>
      </c>
      <c r="C8" s="3" t="s">
        <v>783</v>
      </c>
      <c r="D8" s="2">
        <v>7654365000</v>
      </c>
      <c r="E8" s="340">
        <v>1500000000</v>
      </c>
      <c r="F8" s="339">
        <f>D8-E8</f>
        <v>6154365000</v>
      </c>
    </row>
    <row r="9" spans="1:6" x14ac:dyDescent="0.25">
      <c r="A9" s="323">
        <v>2</v>
      </c>
      <c r="B9" s="114">
        <v>12010105</v>
      </c>
      <c r="C9" s="3" t="s">
        <v>784</v>
      </c>
      <c r="D9" s="2">
        <v>500000000</v>
      </c>
      <c r="E9" s="340">
        <v>50000000</v>
      </c>
      <c r="F9" s="339">
        <f>D9-E9</f>
        <v>450000000</v>
      </c>
    </row>
    <row r="10" spans="1:6" x14ac:dyDescent="0.25">
      <c r="A10" s="323">
        <v>3</v>
      </c>
      <c r="B10" s="114">
        <v>12010107</v>
      </c>
      <c r="C10" s="3" t="s">
        <v>785</v>
      </c>
      <c r="D10" s="2">
        <v>1200000000</v>
      </c>
      <c r="E10" s="340">
        <v>750000000</v>
      </c>
      <c r="F10" s="339">
        <f>D10-E10</f>
        <v>450000000</v>
      </c>
    </row>
    <row r="11" spans="1:6" ht="15.75" thickBot="1" x14ac:dyDescent="0.3">
      <c r="A11" s="341">
        <v>4</v>
      </c>
      <c r="B11" s="342">
        <v>12010108</v>
      </c>
      <c r="C11" s="343" t="s">
        <v>786</v>
      </c>
      <c r="D11" s="344">
        <v>40000000</v>
      </c>
      <c r="E11" s="345"/>
      <c r="F11" s="346">
        <f>D11-E11</f>
        <v>40000000</v>
      </c>
    </row>
    <row r="12" spans="1:6" ht="15.75" thickBot="1" x14ac:dyDescent="0.3">
      <c r="A12" s="347" t="s">
        <v>787</v>
      </c>
      <c r="B12" s="348"/>
      <c r="C12" s="348"/>
      <c r="D12" s="349">
        <f>SUM(D8:D11)</f>
        <v>9394365000</v>
      </c>
      <c r="E12" s="350">
        <f>SUM(E8:E11)</f>
        <v>2300000000</v>
      </c>
      <c r="F12" s="351">
        <f>SUM(F8:F11)</f>
        <v>7094365000</v>
      </c>
    </row>
    <row r="13" spans="1:6" x14ac:dyDescent="0.25">
      <c r="A13" s="352"/>
      <c r="B13" s="352"/>
      <c r="C13" s="352"/>
      <c r="D13" s="353"/>
      <c r="E13" s="354"/>
      <c r="F13" s="167"/>
    </row>
    <row r="14" spans="1:6" x14ac:dyDescent="0.25">
      <c r="A14" s="335" t="s">
        <v>0</v>
      </c>
      <c r="B14" s="336" t="s">
        <v>788</v>
      </c>
      <c r="C14" s="336"/>
      <c r="D14" s="109"/>
      <c r="E14" s="339"/>
      <c r="F14" s="109"/>
    </row>
    <row r="15" spans="1:6" x14ac:dyDescent="0.25">
      <c r="A15" s="323">
        <v>5</v>
      </c>
      <c r="B15" s="114">
        <v>12020131</v>
      </c>
      <c r="C15" s="3" t="s">
        <v>789</v>
      </c>
      <c r="D15" s="2">
        <v>75000000</v>
      </c>
      <c r="E15" s="340"/>
      <c r="F15" s="339">
        <f>D15-E15</f>
        <v>75000000</v>
      </c>
    </row>
    <row r="16" spans="1:6" x14ac:dyDescent="0.25">
      <c r="A16" s="323">
        <v>6</v>
      </c>
      <c r="B16" s="114">
        <v>12020132</v>
      </c>
      <c r="C16" s="3" t="s">
        <v>790</v>
      </c>
      <c r="D16" s="2">
        <v>50000000</v>
      </c>
      <c r="E16" s="340"/>
      <c r="F16" s="339">
        <f>D16-E16</f>
        <v>50000000</v>
      </c>
    </row>
    <row r="17" spans="1:6" ht="15.75" thickBot="1" x14ac:dyDescent="0.3">
      <c r="A17" s="341">
        <v>7</v>
      </c>
      <c r="B17" s="342">
        <v>12020151</v>
      </c>
      <c r="C17" s="343" t="s">
        <v>791</v>
      </c>
      <c r="D17" s="344">
        <v>20000000</v>
      </c>
      <c r="E17" s="345"/>
      <c r="F17" s="346">
        <f>D17-E17</f>
        <v>20000000</v>
      </c>
    </row>
    <row r="18" spans="1:6" ht="15.75" thickBot="1" x14ac:dyDescent="0.3">
      <c r="A18" s="347" t="s">
        <v>787</v>
      </c>
      <c r="B18" s="348"/>
      <c r="C18" s="348"/>
      <c r="D18" s="355">
        <f>SUM(D15:D17)</f>
        <v>145000000</v>
      </c>
      <c r="E18" s="356"/>
      <c r="F18" s="355">
        <f>SUM(F15:F17)</f>
        <v>145000000</v>
      </c>
    </row>
    <row r="19" spans="1:6" x14ac:dyDescent="0.25">
      <c r="A19" s="352"/>
      <c r="B19" s="352"/>
      <c r="C19" s="352"/>
      <c r="D19" s="357"/>
      <c r="E19" s="358"/>
      <c r="F19" s="357"/>
    </row>
    <row r="20" spans="1:6" x14ac:dyDescent="0.25">
      <c r="A20" s="335" t="s">
        <v>0</v>
      </c>
      <c r="B20" s="336" t="s">
        <v>792</v>
      </c>
      <c r="C20" s="336"/>
      <c r="D20" s="109"/>
      <c r="E20" s="339"/>
      <c r="F20" s="109"/>
    </row>
    <row r="21" spans="1:6" x14ac:dyDescent="0.25">
      <c r="A21" s="323">
        <v>8</v>
      </c>
      <c r="B21" s="114">
        <v>12020427</v>
      </c>
      <c r="C21" s="3" t="s">
        <v>793</v>
      </c>
      <c r="D21" s="2">
        <v>100000</v>
      </c>
      <c r="E21" s="340"/>
      <c r="F21" s="339">
        <f t="shared" ref="F21:F27" si="0">D21-E21</f>
        <v>100000</v>
      </c>
    </row>
    <row r="22" spans="1:6" x14ac:dyDescent="0.25">
      <c r="A22" s="323">
        <v>9</v>
      </c>
      <c r="B22" s="114">
        <v>12020448</v>
      </c>
      <c r="C22" s="3" t="s">
        <v>794</v>
      </c>
      <c r="D22" s="2">
        <v>50000000</v>
      </c>
      <c r="E22" s="340"/>
      <c r="F22" s="339">
        <f t="shared" si="0"/>
        <v>50000000</v>
      </c>
    </row>
    <row r="23" spans="1:6" ht="23.25" x14ac:dyDescent="0.25">
      <c r="A23" s="323">
        <v>10</v>
      </c>
      <c r="B23" s="114">
        <v>12020452</v>
      </c>
      <c r="C23" s="3" t="s">
        <v>795</v>
      </c>
      <c r="D23" s="2">
        <v>10000000</v>
      </c>
      <c r="E23" s="340"/>
      <c r="F23" s="339">
        <f t="shared" si="0"/>
        <v>10000000</v>
      </c>
    </row>
    <row r="24" spans="1:6" x14ac:dyDescent="0.25">
      <c r="A24" s="359">
        <v>1202045204</v>
      </c>
      <c r="B24" s="359"/>
      <c r="C24" s="360" t="s">
        <v>796</v>
      </c>
      <c r="D24" s="361">
        <v>10000000</v>
      </c>
      <c r="E24" s="340"/>
      <c r="F24" s="339">
        <f t="shared" si="0"/>
        <v>10000000</v>
      </c>
    </row>
    <row r="25" spans="1:6" x14ac:dyDescent="0.25">
      <c r="A25" s="323">
        <v>11</v>
      </c>
      <c r="B25" s="114">
        <v>12020462</v>
      </c>
      <c r="C25" s="3" t="s">
        <v>797</v>
      </c>
      <c r="D25" s="2">
        <v>35000000</v>
      </c>
      <c r="E25" s="340"/>
      <c r="F25" s="339">
        <f t="shared" si="0"/>
        <v>35000000</v>
      </c>
    </row>
    <row r="26" spans="1:6" x14ac:dyDescent="0.25">
      <c r="A26" s="323">
        <v>12</v>
      </c>
      <c r="B26" s="114">
        <v>12020465</v>
      </c>
      <c r="C26" s="3" t="s">
        <v>798</v>
      </c>
      <c r="D26" s="323">
        <v>0</v>
      </c>
      <c r="E26" s="340"/>
      <c r="F26" s="339">
        <f t="shared" si="0"/>
        <v>0</v>
      </c>
    </row>
    <row r="27" spans="1:6" ht="15.75" thickBot="1" x14ac:dyDescent="0.3">
      <c r="A27" s="362">
        <v>1202046512</v>
      </c>
      <c r="B27" s="362"/>
      <c r="C27" s="363" t="s">
        <v>799</v>
      </c>
      <c r="D27" s="364">
        <v>0</v>
      </c>
      <c r="E27" s="345"/>
      <c r="F27" s="346">
        <f t="shared" si="0"/>
        <v>0</v>
      </c>
    </row>
    <row r="28" spans="1:6" ht="15.75" thickBot="1" x14ac:dyDescent="0.3">
      <c r="A28" s="347" t="s">
        <v>787</v>
      </c>
      <c r="B28" s="348"/>
      <c r="C28" s="348"/>
      <c r="D28" s="365">
        <f>D21+D22+D26+D23+D25</f>
        <v>95100000</v>
      </c>
      <c r="E28" s="356"/>
      <c r="F28" s="365">
        <f>F21+F22+F26+F23+F25</f>
        <v>95100000</v>
      </c>
    </row>
    <row r="29" spans="1:6" x14ac:dyDescent="0.25">
      <c r="A29" s="366"/>
      <c r="B29" s="366"/>
      <c r="C29" s="366"/>
      <c r="D29" s="367"/>
      <c r="E29" s="358"/>
      <c r="F29" s="367"/>
    </row>
    <row r="30" spans="1:6" x14ac:dyDescent="0.25">
      <c r="A30" s="366"/>
      <c r="B30" s="366"/>
      <c r="C30" s="366"/>
      <c r="D30" s="367"/>
      <c r="E30" s="358"/>
      <c r="F30" s="367"/>
    </row>
    <row r="31" spans="1:6" x14ac:dyDescent="0.25">
      <c r="A31" s="366"/>
      <c r="B31" s="366"/>
      <c r="C31" s="366"/>
      <c r="D31" s="367"/>
      <c r="E31" s="358"/>
      <c r="F31" s="367"/>
    </row>
    <row r="32" spans="1:6" x14ac:dyDescent="0.25">
      <c r="A32" s="366"/>
      <c r="B32" s="366"/>
      <c r="C32" s="366"/>
      <c r="D32" s="367"/>
      <c r="E32" s="358"/>
      <c r="F32" s="367"/>
    </row>
    <row r="33" spans="1:6" x14ac:dyDescent="0.25">
      <c r="A33" s="352"/>
      <c r="B33" s="366"/>
      <c r="C33" s="366"/>
      <c r="D33" s="367"/>
      <c r="E33" s="358"/>
      <c r="F33" s="367"/>
    </row>
    <row r="34" spans="1:6" x14ac:dyDescent="0.25">
      <c r="A34" s="335" t="s">
        <v>0</v>
      </c>
      <c r="B34" s="336" t="s">
        <v>800</v>
      </c>
      <c r="C34" s="336"/>
      <c r="D34" s="2"/>
      <c r="E34" s="339"/>
      <c r="F34" s="109"/>
    </row>
    <row r="35" spans="1:6" ht="34.5" x14ac:dyDescent="0.25">
      <c r="A35" s="323">
        <v>13</v>
      </c>
      <c r="B35" s="114">
        <v>12020619</v>
      </c>
      <c r="C35" s="3" t="s">
        <v>801</v>
      </c>
      <c r="D35" s="2">
        <v>220000000</v>
      </c>
      <c r="E35" s="339"/>
      <c r="F35" s="339">
        <f>D35-E35</f>
        <v>220000000</v>
      </c>
    </row>
    <row r="36" spans="1:6" x14ac:dyDescent="0.25">
      <c r="A36" s="109"/>
      <c r="B36" s="368">
        <v>1202061901</v>
      </c>
      <c r="C36" s="369" t="s">
        <v>802</v>
      </c>
      <c r="D36" s="361">
        <v>200000000</v>
      </c>
      <c r="E36" s="339"/>
      <c r="F36" s="339">
        <f>D36-E36</f>
        <v>200000000</v>
      </c>
    </row>
    <row r="37" spans="1:6" ht="24" thickBot="1" x14ac:dyDescent="0.3">
      <c r="A37" s="370"/>
      <c r="B37" s="364">
        <v>1202061902</v>
      </c>
      <c r="C37" s="371" t="s">
        <v>803</v>
      </c>
      <c r="D37" s="372">
        <v>20000000</v>
      </c>
      <c r="E37" s="346"/>
      <c r="F37" s="346">
        <f>D37-E37</f>
        <v>20000000</v>
      </c>
    </row>
    <row r="38" spans="1:6" ht="15.75" customHeight="1" thickBot="1" x14ac:dyDescent="0.3">
      <c r="A38" s="223"/>
      <c r="B38" s="348" t="s">
        <v>787</v>
      </c>
      <c r="C38" s="373"/>
      <c r="D38" s="374">
        <f>D35</f>
        <v>220000000</v>
      </c>
      <c r="E38" s="375"/>
      <c r="F38" s="374">
        <f>F35</f>
        <v>220000000</v>
      </c>
    </row>
    <row r="39" spans="1:6" ht="15.75" customHeight="1" thickBot="1" x14ac:dyDescent="0.3">
      <c r="A39" s="376"/>
      <c r="B39" s="377" t="s">
        <v>138</v>
      </c>
      <c r="C39" s="377"/>
      <c r="D39" s="378">
        <f>D12+D18+D28+D38</f>
        <v>9854465000</v>
      </c>
      <c r="E39" s="378">
        <f>E12+E18+E28+E38</f>
        <v>2300000000</v>
      </c>
      <c r="F39" s="378">
        <f>F12+F18+F28+F38</f>
        <v>7554465000</v>
      </c>
    </row>
    <row r="40" spans="1:6" ht="15.75" customHeight="1" x14ac:dyDescent="0.25">
      <c r="A40" s="379"/>
      <c r="B40" s="379"/>
      <c r="C40" s="379"/>
      <c r="D40" s="380"/>
      <c r="E40" s="380"/>
      <c r="F40" s="380"/>
    </row>
    <row r="41" spans="1:6" ht="15.75" x14ac:dyDescent="0.25">
      <c r="A41" s="329" t="s">
        <v>687</v>
      </c>
    </row>
    <row r="42" spans="1:6" x14ac:dyDescent="0.25">
      <c r="A42" s="335" t="s">
        <v>0</v>
      </c>
      <c r="B42" s="381" t="s">
        <v>788</v>
      </c>
      <c r="C42" s="381"/>
      <c r="D42" s="331"/>
      <c r="E42" s="331"/>
      <c r="F42" s="109"/>
    </row>
    <row r="43" spans="1:6" ht="34.5" x14ac:dyDescent="0.25">
      <c r="A43" s="323">
        <v>1</v>
      </c>
      <c r="B43" s="114">
        <v>12020122</v>
      </c>
      <c r="C43" s="3" t="s">
        <v>804</v>
      </c>
      <c r="D43" s="2">
        <v>1870000</v>
      </c>
      <c r="E43" s="382"/>
      <c r="F43" s="339">
        <f t="shared" ref="F43:F51" si="1">D43-E43</f>
        <v>1870000</v>
      </c>
    </row>
    <row r="44" spans="1:6" x14ac:dyDescent="0.25">
      <c r="A44" s="359">
        <v>1202012201</v>
      </c>
      <c r="B44" s="359"/>
      <c r="C44" s="360" t="s">
        <v>805</v>
      </c>
      <c r="D44" s="361">
        <v>1870000</v>
      </c>
      <c r="E44" s="382"/>
      <c r="F44" s="339">
        <f t="shared" si="1"/>
        <v>1870000</v>
      </c>
    </row>
    <row r="45" spans="1:6" ht="26.25" customHeight="1" x14ac:dyDescent="0.25">
      <c r="A45" s="323">
        <v>2</v>
      </c>
      <c r="B45" s="114">
        <v>12020137</v>
      </c>
      <c r="C45" s="3" t="s">
        <v>806</v>
      </c>
      <c r="D45" s="2">
        <v>660000</v>
      </c>
      <c r="E45" s="382"/>
      <c r="F45" s="339">
        <f t="shared" si="1"/>
        <v>660000</v>
      </c>
    </row>
    <row r="46" spans="1:6" x14ac:dyDescent="0.25">
      <c r="A46" s="359">
        <v>1202013701</v>
      </c>
      <c r="B46" s="359"/>
      <c r="C46" s="360" t="s">
        <v>807</v>
      </c>
      <c r="D46" s="361">
        <v>440000</v>
      </c>
      <c r="E46" s="382"/>
      <c r="F46" s="339">
        <f t="shared" si="1"/>
        <v>440000</v>
      </c>
    </row>
    <row r="47" spans="1:6" x14ac:dyDescent="0.25">
      <c r="A47" s="359">
        <v>1202013702</v>
      </c>
      <c r="B47" s="359"/>
      <c r="C47" s="360" t="s">
        <v>808</v>
      </c>
      <c r="D47" s="361">
        <v>220000</v>
      </c>
      <c r="E47" s="382"/>
      <c r="F47" s="339">
        <f t="shared" si="1"/>
        <v>220000</v>
      </c>
    </row>
    <row r="48" spans="1:6" x14ac:dyDescent="0.25">
      <c r="A48" s="323">
        <v>3</v>
      </c>
      <c r="B48" s="114">
        <v>12020139</v>
      </c>
      <c r="C48" s="3" t="s">
        <v>809</v>
      </c>
      <c r="D48" s="2">
        <v>440000</v>
      </c>
      <c r="E48" s="382"/>
      <c r="F48" s="339">
        <f t="shared" si="1"/>
        <v>440000</v>
      </c>
    </row>
    <row r="49" spans="1:6" x14ac:dyDescent="0.25">
      <c r="A49" s="323">
        <v>4</v>
      </c>
      <c r="B49" s="114">
        <v>12020140</v>
      </c>
      <c r="C49" s="3" t="s">
        <v>810</v>
      </c>
      <c r="D49" s="2">
        <v>87000000</v>
      </c>
      <c r="E49" s="383">
        <v>60000000</v>
      </c>
      <c r="F49" s="339">
        <f t="shared" si="1"/>
        <v>27000000</v>
      </c>
    </row>
    <row r="50" spans="1:6" x14ac:dyDescent="0.25">
      <c r="A50" s="323">
        <v>5</v>
      </c>
      <c r="B50" s="114">
        <v>12020141</v>
      </c>
      <c r="C50" s="3" t="s">
        <v>811</v>
      </c>
      <c r="D50" s="2">
        <v>5000000</v>
      </c>
      <c r="E50" s="382"/>
      <c r="F50" s="339">
        <f t="shared" si="1"/>
        <v>5000000</v>
      </c>
    </row>
    <row r="51" spans="1:6" ht="15.75" thickBot="1" x14ac:dyDescent="0.3">
      <c r="A51" s="341">
        <v>6</v>
      </c>
      <c r="B51" s="342">
        <v>12020142</v>
      </c>
      <c r="C51" s="343" t="s">
        <v>812</v>
      </c>
      <c r="D51" s="344">
        <v>10000000</v>
      </c>
      <c r="E51" s="384"/>
      <c r="F51" s="346">
        <f t="shared" si="1"/>
        <v>10000000</v>
      </c>
    </row>
    <row r="52" spans="1:6" ht="15.75" thickBot="1" x14ac:dyDescent="0.3">
      <c r="A52" s="347" t="s">
        <v>787</v>
      </c>
      <c r="B52" s="348"/>
      <c r="C52" s="348"/>
      <c r="D52" s="385">
        <f>D43+D45+D48+D49+D50+D51</f>
        <v>104970000</v>
      </c>
      <c r="E52" s="385">
        <f>E43+E45+E48+E49+E50+E51</f>
        <v>60000000</v>
      </c>
      <c r="F52" s="385">
        <f>F43+F45+F48+F49+F50+F51</f>
        <v>44970000</v>
      </c>
    </row>
    <row r="53" spans="1:6" ht="15" customHeight="1" x14ac:dyDescent="0.25">
      <c r="A53" s="386"/>
      <c r="B53" s="386"/>
      <c r="C53" s="386"/>
      <c r="D53" s="387"/>
      <c r="E53" s="87"/>
      <c r="F53" s="387"/>
    </row>
    <row r="54" spans="1:6" x14ac:dyDescent="0.25">
      <c r="A54" s="335" t="s">
        <v>0</v>
      </c>
      <c r="B54" s="336" t="s">
        <v>792</v>
      </c>
      <c r="C54" s="336"/>
      <c r="D54" s="109"/>
      <c r="E54" s="109"/>
      <c r="F54" s="109"/>
    </row>
    <row r="55" spans="1:6" ht="23.25" x14ac:dyDescent="0.25">
      <c r="A55" s="388">
        <v>7</v>
      </c>
      <c r="B55" s="114">
        <v>12020425</v>
      </c>
      <c r="C55" s="3" t="s">
        <v>813</v>
      </c>
      <c r="D55" s="389">
        <v>176000</v>
      </c>
      <c r="E55" s="339"/>
      <c r="F55" s="339">
        <f t="shared" ref="F55:F69" si="2">D55-E55</f>
        <v>176000</v>
      </c>
    </row>
    <row r="56" spans="1:6" x14ac:dyDescent="0.25">
      <c r="A56" s="388">
        <v>8</v>
      </c>
      <c r="B56" s="114">
        <v>12020451</v>
      </c>
      <c r="C56" s="3" t="s">
        <v>814</v>
      </c>
      <c r="D56" s="389">
        <v>384000000</v>
      </c>
      <c r="E56" s="339">
        <v>200000000</v>
      </c>
      <c r="F56" s="339">
        <f t="shared" si="2"/>
        <v>184000000</v>
      </c>
    </row>
    <row r="57" spans="1:6" ht="23.25" x14ac:dyDescent="0.25">
      <c r="A57" s="359">
        <v>1202045102</v>
      </c>
      <c r="B57" s="359"/>
      <c r="C57" s="360" t="s">
        <v>815</v>
      </c>
      <c r="D57" s="390">
        <v>13000000</v>
      </c>
      <c r="E57" s="339"/>
      <c r="F57" s="339">
        <f t="shared" si="2"/>
        <v>13000000</v>
      </c>
    </row>
    <row r="58" spans="1:6" ht="23.25" x14ac:dyDescent="0.25">
      <c r="A58" s="359">
        <v>1202045103</v>
      </c>
      <c r="B58" s="359"/>
      <c r="C58" s="360" t="s">
        <v>816</v>
      </c>
      <c r="D58" s="390">
        <v>100000000</v>
      </c>
      <c r="E58" s="339">
        <v>50000000</v>
      </c>
      <c r="F58" s="339">
        <f t="shared" si="2"/>
        <v>50000000</v>
      </c>
    </row>
    <row r="59" spans="1:6" x14ac:dyDescent="0.25">
      <c r="A59" s="359">
        <v>1202045104</v>
      </c>
      <c r="B59" s="359"/>
      <c r="C59" s="360" t="s">
        <v>817</v>
      </c>
      <c r="D59" s="390">
        <v>3000000</v>
      </c>
      <c r="E59" s="339"/>
      <c r="F59" s="339">
        <f t="shared" si="2"/>
        <v>3000000</v>
      </c>
    </row>
    <row r="60" spans="1:6" x14ac:dyDescent="0.25">
      <c r="A60" s="359">
        <v>1202045106</v>
      </c>
      <c r="B60" s="359"/>
      <c r="C60" s="360" t="s">
        <v>818</v>
      </c>
      <c r="D60" s="390">
        <v>225000000</v>
      </c>
      <c r="E60" s="339">
        <v>150000000</v>
      </c>
      <c r="F60" s="339">
        <f t="shared" si="2"/>
        <v>75000000</v>
      </c>
    </row>
    <row r="61" spans="1:6" ht="23.25" x14ac:dyDescent="0.25">
      <c r="A61" s="359">
        <v>1202045107</v>
      </c>
      <c r="B61" s="359"/>
      <c r="C61" s="360" t="s">
        <v>819</v>
      </c>
      <c r="D61" s="390">
        <v>43000000</v>
      </c>
      <c r="E61" s="339"/>
      <c r="F61" s="339">
        <f t="shared" si="2"/>
        <v>43000000</v>
      </c>
    </row>
    <row r="62" spans="1:6" x14ac:dyDescent="0.25">
      <c r="A62" s="323">
        <v>9</v>
      </c>
      <c r="B62" s="114">
        <v>12020460</v>
      </c>
      <c r="C62" s="3" t="s">
        <v>820</v>
      </c>
      <c r="D62" s="389">
        <v>580954000</v>
      </c>
      <c r="E62" s="339">
        <v>320000000</v>
      </c>
      <c r="F62" s="339">
        <f t="shared" si="2"/>
        <v>260954000</v>
      </c>
    </row>
    <row r="63" spans="1:6" x14ac:dyDescent="0.25">
      <c r="A63" s="359">
        <v>1202046004</v>
      </c>
      <c r="B63" s="359"/>
      <c r="C63" s="360" t="s">
        <v>821</v>
      </c>
      <c r="D63" s="390">
        <v>344532800</v>
      </c>
      <c r="E63" s="339">
        <v>200000000</v>
      </c>
      <c r="F63" s="339">
        <f t="shared" si="2"/>
        <v>144532800</v>
      </c>
    </row>
    <row r="64" spans="1:6" x14ac:dyDescent="0.25">
      <c r="A64" s="359">
        <v>1202046005</v>
      </c>
      <c r="B64" s="359"/>
      <c r="C64" s="360" t="s">
        <v>822</v>
      </c>
      <c r="D64" s="390">
        <v>214371200</v>
      </c>
      <c r="E64" s="339">
        <v>120000000</v>
      </c>
      <c r="F64" s="339">
        <f t="shared" si="2"/>
        <v>94371200</v>
      </c>
    </row>
    <row r="65" spans="1:6" x14ac:dyDescent="0.25">
      <c r="A65" s="359">
        <v>1202046006</v>
      </c>
      <c r="B65" s="359"/>
      <c r="C65" s="360" t="s">
        <v>823</v>
      </c>
      <c r="D65" s="391">
        <v>0</v>
      </c>
      <c r="E65" s="339"/>
      <c r="F65" s="339">
        <f t="shared" si="2"/>
        <v>0</v>
      </c>
    </row>
    <row r="66" spans="1:6" x14ac:dyDescent="0.25">
      <c r="A66" s="359">
        <v>1202046007</v>
      </c>
      <c r="B66" s="359"/>
      <c r="C66" s="360" t="s">
        <v>824</v>
      </c>
      <c r="D66" s="390">
        <v>20950000</v>
      </c>
      <c r="E66" s="339"/>
      <c r="F66" s="339">
        <f t="shared" si="2"/>
        <v>20950000</v>
      </c>
    </row>
    <row r="67" spans="1:6" ht="23.25" x14ac:dyDescent="0.25">
      <c r="A67" s="359">
        <v>1202046008</v>
      </c>
      <c r="B67" s="359"/>
      <c r="C67" s="360" t="s">
        <v>825</v>
      </c>
      <c r="D67" s="390">
        <v>1100000</v>
      </c>
      <c r="E67" s="339"/>
      <c r="F67" s="339">
        <f t="shared" si="2"/>
        <v>1100000</v>
      </c>
    </row>
    <row r="68" spans="1:6" x14ac:dyDescent="0.25">
      <c r="A68" s="323">
        <v>10</v>
      </c>
      <c r="B68" s="114">
        <v>12020466</v>
      </c>
      <c r="C68" s="3" t="s">
        <v>826</v>
      </c>
      <c r="D68" s="389">
        <v>30800000</v>
      </c>
      <c r="E68" s="339">
        <v>10000000</v>
      </c>
      <c r="F68" s="339">
        <f t="shared" si="2"/>
        <v>20800000</v>
      </c>
    </row>
    <row r="69" spans="1:6" ht="15.75" thickBot="1" x14ac:dyDescent="0.3">
      <c r="A69" s="341">
        <v>11</v>
      </c>
      <c r="B69" s="342">
        <v>12020467</v>
      </c>
      <c r="C69" s="343" t="s">
        <v>827</v>
      </c>
      <c r="D69" s="392">
        <v>85000000</v>
      </c>
      <c r="E69" s="346">
        <v>50000000</v>
      </c>
      <c r="F69" s="346">
        <f t="shared" si="2"/>
        <v>35000000</v>
      </c>
    </row>
    <row r="70" spans="1:6" ht="15.75" thickBot="1" x14ac:dyDescent="0.3">
      <c r="A70" s="393" t="s">
        <v>787</v>
      </c>
      <c r="B70" s="394"/>
      <c r="C70" s="394"/>
      <c r="D70" s="374">
        <f>D55+D56+D62+D68+D69</f>
        <v>1080930000</v>
      </c>
      <c r="E70" s="374">
        <f>E55+E56+E62+E68+E69</f>
        <v>580000000</v>
      </c>
      <c r="F70" s="374">
        <f>F55+F56+F62+F68+F69</f>
        <v>500930000</v>
      </c>
    </row>
    <row r="71" spans="1:6" x14ac:dyDescent="0.25">
      <c r="D71" s="96"/>
    </row>
    <row r="72" spans="1:6" x14ac:dyDescent="0.25">
      <c r="A72" s="335" t="s">
        <v>0</v>
      </c>
      <c r="B72" s="336" t="s">
        <v>828</v>
      </c>
      <c r="C72" s="336"/>
      <c r="D72" s="102"/>
      <c r="E72" s="109"/>
      <c r="F72" s="109"/>
    </row>
    <row r="73" spans="1:6" ht="15.75" thickBot="1" x14ac:dyDescent="0.3">
      <c r="A73" s="341">
        <v>12</v>
      </c>
      <c r="B73" s="342">
        <v>12020501</v>
      </c>
      <c r="C73" s="343" t="s">
        <v>829</v>
      </c>
      <c r="D73" s="395">
        <v>110000000</v>
      </c>
      <c r="E73" s="346">
        <v>60000000</v>
      </c>
      <c r="F73" s="346">
        <f>D73-E73</f>
        <v>50000000</v>
      </c>
    </row>
    <row r="74" spans="1:6" ht="15.75" thickBot="1" x14ac:dyDescent="0.3">
      <c r="A74" s="347" t="s">
        <v>787</v>
      </c>
      <c r="B74" s="348"/>
      <c r="C74" s="348"/>
      <c r="D74" s="374">
        <f>SUM(D73)</f>
        <v>110000000</v>
      </c>
      <c r="E74" s="374">
        <f>SUM(E73)</f>
        <v>60000000</v>
      </c>
      <c r="F74" s="374">
        <f>SUM(F73)</f>
        <v>50000000</v>
      </c>
    </row>
    <row r="75" spans="1:6" x14ac:dyDescent="0.25">
      <c r="D75" s="96"/>
    </row>
    <row r="76" spans="1:6" x14ac:dyDescent="0.25">
      <c r="A76" s="396" t="s">
        <v>0</v>
      </c>
      <c r="B76" s="397" t="s">
        <v>800</v>
      </c>
      <c r="C76" s="397"/>
      <c r="D76" s="124"/>
      <c r="E76" s="370"/>
      <c r="F76" s="370"/>
    </row>
    <row r="77" spans="1:6" x14ac:dyDescent="0.25">
      <c r="A77" s="323">
        <v>13</v>
      </c>
      <c r="B77" s="114">
        <v>12020608</v>
      </c>
      <c r="C77" s="3" t="s">
        <v>830</v>
      </c>
      <c r="D77" s="389">
        <v>1000000</v>
      </c>
      <c r="E77" s="109"/>
      <c r="F77" s="339">
        <f>D77-E77</f>
        <v>1000000</v>
      </c>
    </row>
    <row r="78" spans="1:6" ht="24" thickBot="1" x14ac:dyDescent="0.3">
      <c r="A78" s="362">
        <v>1202060805</v>
      </c>
      <c r="B78" s="362"/>
      <c r="C78" s="363" t="s">
        <v>831</v>
      </c>
      <c r="D78" s="398">
        <v>1000000</v>
      </c>
      <c r="E78" s="370"/>
      <c r="F78" s="346">
        <f>D78-E78</f>
        <v>1000000</v>
      </c>
    </row>
    <row r="79" spans="1:6" ht="15.75" thickBot="1" x14ac:dyDescent="0.3">
      <c r="A79" s="347" t="s">
        <v>787</v>
      </c>
      <c r="B79" s="348"/>
      <c r="C79" s="348"/>
      <c r="D79" s="374">
        <f>D77</f>
        <v>1000000</v>
      </c>
      <c r="E79" s="399"/>
      <c r="F79" s="374">
        <f>F77</f>
        <v>1000000</v>
      </c>
    </row>
    <row r="80" spans="1:6" x14ac:dyDescent="0.25">
      <c r="A80" s="87"/>
      <c r="B80" s="87"/>
      <c r="C80" s="87"/>
      <c r="D80" s="87"/>
      <c r="E80" s="87"/>
      <c r="F80" s="87"/>
    </row>
    <row r="81" spans="1:6" x14ac:dyDescent="0.25">
      <c r="A81" s="335" t="s">
        <v>0</v>
      </c>
      <c r="B81" s="336" t="s">
        <v>832</v>
      </c>
      <c r="C81" s="336"/>
      <c r="D81" s="102"/>
      <c r="E81" s="102"/>
      <c r="F81" s="102"/>
    </row>
    <row r="82" spans="1:6" x14ac:dyDescent="0.25">
      <c r="A82" s="388">
        <v>14</v>
      </c>
      <c r="B82" s="400">
        <v>12020713</v>
      </c>
      <c r="C82" s="401" t="s">
        <v>833</v>
      </c>
      <c r="D82" s="389">
        <v>3100000</v>
      </c>
      <c r="E82" s="102"/>
      <c r="F82" s="339">
        <f>D82-E82</f>
        <v>3100000</v>
      </c>
    </row>
    <row r="83" spans="1:6" x14ac:dyDescent="0.25">
      <c r="A83" s="388">
        <v>15</v>
      </c>
      <c r="B83" s="400">
        <v>12020714</v>
      </c>
      <c r="C83" s="401" t="s">
        <v>834</v>
      </c>
      <c r="D83" s="388">
        <v>0</v>
      </c>
      <c r="E83" s="102"/>
      <c r="F83" s="339">
        <f>D83-E83</f>
        <v>0</v>
      </c>
    </row>
    <row r="84" spans="1:6" ht="15.75" thickBot="1" x14ac:dyDescent="0.3">
      <c r="A84" s="402" t="s">
        <v>787</v>
      </c>
      <c r="B84" s="403"/>
      <c r="C84" s="403"/>
      <c r="D84" s="404">
        <f>SUM(D82:D83)</f>
        <v>3100000</v>
      </c>
      <c r="E84" s="404">
        <f>SUM(E82:E83)</f>
        <v>0</v>
      </c>
      <c r="F84" s="404">
        <f>SUM(F82:F83)</f>
        <v>3100000</v>
      </c>
    </row>
    <row r="85" spans="1:6" ht="15.75" thickBot="1" x14ac:dyDescent="0.3">
      <c r="A85" s="405" t="s">
        <v>138</v>
      </c>
      <c r="B85" s="406"/>
      <c r="C85" s="406"/>
      <c r="D85" s="404">
        <f>D52+D70+D74+D79+D84</f>
        <v>1300000000</v>
      </c>
      <c r="E85" s="404">
        <f>E52+E70+E74+E79+E84</f>
        <v>700000000</v>
      </c>
      <c r="F85" s="404">
        <f>F52+F70+F74+F79+F84</f>
        <v>600000000</v>
      </c>
    </row>
    <row r="86" spans="1:6" ht="15.75" thickBot="1" x14ac:dyDescent="0.3">
      <c r="A86" s="407" t="s">
        <v>835</v>
      </c>
      <c r="B86" s="408"/>
      <c r="C86" s="408"/>
      <c r="D86" s="409">
        <f>D85+D39</f>
        <v>11154465000</v>
      </c>
      <c r="E86" s="409">
        <f>E85+E39</f>
        <v>3000000000</v>
      </c>
      <c r="F86" s="409">
        <f>F85+F39</f>
        <v>8154465000</v>
      </c>
    </row>
    <row r="91" spans="1:6" ht="15.75" x14ac:dyDescent="0.25">
      <c r="A91" s="410" t="s">
        <v>671</v>
      </c>
      <c r="B91" s="411"/>
      <c r="C91" s="411"/>
      <c r="D91" s="411"/>
    </row>
    <row r="92" spans="1:6" x14ac:dyDescent="0.25">
      <c r="A92" s="335" t="s">
        <v>0</v>
      </c>
      <c r="B92" s="336" t="s">
        <v>836</v>
      </c>
      <c r="C92" s="336"/>
      <c r="D92" s="412"/>
      <c r="E92" s="102"/>
      <c r="F92" s="102"/>
    </row>
    <row r="93" spans="1:6" x14ac:dyDescent="0.25">
      <c r="A93" s="388">
        <v>1</v>
      </c>
      <c r="B93" s="400">
        <v>11010101</v>
      </c>
      <c r="C93" s="401" t="s">
        <v>837</v>
      </c>
      <c r="D93" s="389">
        <v>38000000000</v>
      </c>
      <c r="E93" s="102"/>
      <c r="F93" s="339">
        <f>D93-E93</f>
        <v>38000000000</v>
      </c>
    </row>
    <row r="94" spans="1:6" x14ac:dyDescent="0.25">
      <c r="A94" s="388">
        <v>2</v>
      </c>
      <c r="B94" s="400">
        <v>11010104</v>
      </c>
      <c r="C94" s="401" t="s">
        <v>838</v>
      </c>
      <c r="D94" s="389">
        <v>20000000000</v>
      </c>
      <c r="E94" s="102"/>
      <c r="F94" s="339">
        <f>D94-E94</f>
        <v>20000000000</v>
      </c>
    </row>
    <row r="95" spans="1:6" x14ac:dyDescent="0.25">
      <c r="A95" s="413" t="s">
        <v>787</v>
      </c>
      <c r="B95" s="413"/>
      <c r="C95" s="413"/>
      <c r="D95" s="414">
        <f>SUM(D93:D94)</f>
        <v>58000000000</v>
      </c>
      <c r="E95" s="99"/>
      <c r="F95" s="414">
        <f>SUM(F93:F94)</f>
        <v>58000000000</v>
      </c>
    </row>
    <row r="97" spans="1:6" x14ac:dyDescent="0.25">
      <c r="A97" s="335" t="s">
        <v>0</v>
      </c>
      <c r="B97" s="336" t="s">
        <v>839</v>
      </c>
      <c r="C97" s="336"/>
      <c r="D97" s="102"/>
      <c r="E97" s="102"/>
      <c r="F97" s="102"/>
    </row>
    <row r="98" spans="1:6" ht="15.75" thickBot="1" x14ac:dyDescent="0.3">
      <c r="A98" s="415">
        <v>3</v>
      </c>
      <c r="B98" s="416">
        <v>11010201</v>
      </c>
      <c r="C98" s="417" t="s">
        <v>840</v>
      </c>
      <c r="D98" s="392">
        <v>10000000000</v>
      </c>
      <c r="E98" s="124"/>
      <c r="F98" s="346">
        <f>D98-E98</f>
        <v>10000000000</v>
      </c>
    </row>
    <row r="99" spans="1:6" ht="15.75" thickBot="1" x14ac:dyDescent="0.3">
      <c r="A99" s="393" t="s">
        <v>787</v>
      </c>
      <c r="B99" s="394"/>
      <c r="C99" s="394"/>
      <c r="D99" s="418">
        <f>SUM(D98)</f>
        <v>10000000000</v>
      </c>
      <c r="E99" s="419"/>
      <c r="F99" s="418">
        <f>SUM(F98)</f>
        <v>10000000000</v>
      </c>
    </row>
    <row r="100" spans="1:6" x14ac:dyDescent="0.25">
      <c r="A100" s="420"/>
      <c r="B100" s="420"/>
      <c r="C100" s="420"/>
      <c r="D100" s="421"/>
      <c r="E100" s="422"/>
      <c r="F100" s="421"/>
    </row>
    <row r="101" spans="1:6" ht="24" customHeight="1" x14ac:dyDescent="0.25">
      <c r="A101" s="335" t="s">
        <v>0</v>
      </c>
      <c r="B101" s="336" t="s">
        <v>841</v>
      </c>
      <c r="C101" s="336"/>
      <c r="D101" s="423"/>
      <c r="E101" s="102"/>
      <c r="F101" s="102"/>
    </row>
    <row r="102" spans="1:6" ht="15.75" thickBot="1" x14ac:dyDescent="0.3">
      <c r="A102" s="417">
        <v>4</v>
      </c>
      <c r="B102" s="416">
        <v>11010303</v>
      </c>
      <c r="C102" s="417" t="s">
        <v>842</v>
      </c>
      <c r="D102" s="415">
        <v>0</v>
      </c>
      <c r="E102" s="124"/>
      <c r="F102" s="346">
        <f>D102-E102</f>
        <v>0</v>
      </c>
    </row>
    <row r="103" spans="1:6" ht="15.75" thickBot="1" x14ac:dyDescent="0.3">
      <c r="A103" s="393" t="s">
        <v>787</v>
      </c>
      <c r="B103" s="394"/>
      <c r="C103" s="394"/>
      <c r="D103" s="424">
        <f>SUM(D102)</f>
        <v>0</v>
      </c>
      <c r="E103" s="419"/>
      <c r="F103" s="424">
        <f>SUM(F102)</f>
        <v>0</v>
      </c>
    </row>
    <row r="104" spans="1:6" x14ac:dyDescent="0.25">
      <c r="A104" s="420"/>
      <c r="B104" s="420"/>
      <c r="C104" s="420"/>
      <c r="D104" s="420"/>
      <c r="E104" s="422"/>
      <c r="F104" s="420"/>
    </row>
    <row r="105" spans="1:6" x14ac:dyDescent="0.25">
      <c r="A105" s="335" t="s">
        <v>0</v>
      </c>
      <c r="B105" s="336" t="s">
        <v>788</v>
      </c>
      <c r="C105" s="336"/>
      <c r="D105" s="423"/>
      <c r="E105" s="102"/>
      <c r="F105" s="102"/>
    </row>
    <row r="106" spans="1:6" x14ac:dyDescent="0.25">
      <c r="A106" s="388">
        <v>5</v>
      </c>
      <c r="B106" s="400">
        <v>12020144</v>
      </c>
      <c r="C106" s="401" t="s">
        <v>843</v>
      </c>
      <c r="D106" s="389">
        <v>100000</v>
      </c>
      <c r="E106" s="102"/>
      <c r="F106" s="339">
        <f>D106-E106</f>
        <v>100000</v>
      </c>
    </row>
    <row r="107" spans="1:6" ht="25.5" thickBot="1" x14ac:dyDescent="0.3">
      <c r="A107" s="425">
        <v>1202014401</v>
      </c>
      <c r="B107" s="425"/>
      <c r="C107" s="426" t="s">
        <v>844</v>
      </c>
      <c r="D107" s="398">
        <v>100000</v>
      </c>
      <c r="E107" s="124"/>
      <c r="F107" s="346">
        <f>D107-E107</f>
        <v>100000</v>
      </c>
    </row>
    <row r="108" spans="1:6" ht="15.75" thickBot="1" x14ac:dyDescent="0.3">
      <c r="A108" s="393" t="s">
        <v>787</v>
      </c>
      <c r="B108" s="394"/>
      <c r="C108" s="394"/>
      <c r="D108" s="418">
        <f>D106</f>
        <v>100000</v>
      </c>
      <c r="E108" s="419"/>
      <c r="F108" s="418">
        <f>F106</f>
        <v>100000</v>
      </c>
    </row>
    <row r="109" spans="1:6" x14ac:dyDescent="0.25">
      <c r="A109" s="420"/>
      <c r="B109" s="420"/>
      <c r="C109" s="420"/>
      <c r="D109" s="421"/>
      <c r="E109" s="422"/>
      <c r="F109" s="421"/>
    </row>
    <row r="110" spans="1:6" x14ac:dyDescent="0.25">
      <c r="A110" s="335" t="s">
        <v>0</v>
      </c>
      <c r="B110" s="336" t="s">
        <v>792</v>
      </c>
      <c r="C110" s="336"/>
      <c r="D110" s="423"/>
      <c r="E110" s="102"/>
      <c r="F110" s="102"/>
    </row>
    <row r="111" spans="1:6" ht="24.75" x14ac:dyDescent="0.25">
      <c r="A111" s="388">
        <v>6</v>
      </c>
      <c r="B111" s="400">
        <v>12020417</v>
      </c>
      <c r="C111" s="401" t="s">
        <v>845</v>
      </c>
      <c r="D111" s="389">
        <v>3000000</v>
      </c>
      <c r="E111" s="102"/>
      <c r="F111" s="339">
        <f t="shared" ref="F111:F117" si="3">D111-E111</f>
        <v>3000000</v>
      </c>
    </row>
    <row r="112" spans="1:6" ht="24.75" x14ac:dyDescent="0.25">
      <c r="A112" s="427">
        <v>1202041703</v>
      </c>
      <c r="B112" s="427"/>
      <c r="C112" s="428" t="s">
        <v>846</v>
      </c>
      <c r="D112" s="390">
        <v>3000000</v>
      </c>
      <c r="E112" s="102"/>
      <c r="F112" s="339">
        <f t="shared" si="3"/>
        <v>3000000</v>
      </c>
    </row>
    <row r="113" spans="1:6" x14ac:dyDescent="0.25">
      <c r="A113" s="388">
        <v>7</v>
      </c>
      <c r="B113" s="400">
        <v>12020427</v>
      </c>
      <c r="C113" s="401" t="s">
        <v>793</v>
      </c>
      <c r="D113" s="389">
        <v>300000</v>
      </c>
      <c r="E113" s="102"/>
      <c r="F113" s="339">
        <f t="shared" si="3"/>
        <v>300000</v>
      </c>
    </row>
    <row r="114" spans="1:6" ht="24.75" x14ac:dyDescent="0.25">
      <c r="A114" s="388">
        <v>8</v>
      </c>
      <c r="B114" s="400">
        <v>12020447</v>
      </c>
      <c r="C114" s="401" t="s">
        <v>847</v>
      </c>
      <c r="D114" s="389">
        <v>30000000</v>
      </c>
      <c r="E114" s="102"/>
      <c r="F114" s="339">
        <f t="shared" si="3"/>
        <v>30000000</v>
      </c>
    </row>
    <row r="115" spans="1:6" ht="24.75" x14ac:dyDescent="0.25">
      <c r="A115" s="427">
        <v>1202044703</v>
      </c>
      <c r="B115" s="427"/>
      <c r="C115" s="428" t="s">
        <v>848</v>
      </c>
      <c r="D115" s="390">
        <v>30000000</v>
      </c>
      <c r="E115" s="102"/>
      <c r="F115" s="339">
        <f t="shared" si="3"/>
        <v>30000000</v>
      </c>
    </row>
    <row r="116" spans="1:6" x14ac:dyDescent="0.25">
      <c r="A116" s="388">
        <v>9</v>
      </c>
      <c r="B116" s="400">
        <v>12020465</v>
      </c>
      <c r="C116" s="401" t="s">
        <v>798</v>
      </c>
      <c r="D116" s="388">
        <v>0</v>
      </c>
      <c r="E116" s="102"/>
      <c r="F116" s="339">
        <f t="shared" si="3"/>
        <v>0</v>
      </c>
    </row>
    <row r="117" spans="1:6" ht="15.75" thickBot="1" x14ac:dyDescent="0.3">
      <c r="A117" s="425">
        <v>1202046508</v>
      </c>
      <c r="B117" s="425"/>
      <c r="C117" s="426" t="s">
        <v>849</v>
      </c>
      <c r="D117" s="429">
        <v>0</v>
      </c>
      <c r="E117" s="124"/>
      <c r="F117" s="346">
        <f t="shared" si="3"/>
        <v>0</v>
      </c>
    </row>
    <row r="118" spans="1:6" ht="15.75" thickBot="1" x14ac:dyDescent="0.3">
      <c r="A118" s="393" t="s">
        <v>787</v>
      </c>
      <c r="B118" s="394"/>
      <c r="C118" s="394"/>
      <c r="D118" s="418">
        <f>D111+D113+D114+D116</f>
        <v>33300000</v>
      </c>
      <c r="E118" s="419"/>
      <c r="F118" s="418">
        <f>F111+F113+F114+F116</f>
        <v>33300000</v>
      </c>
    </row>
    <row r="119" spans="1:6" x14ac:dyDescent="0.25">
      <c r="A119" s="332" t="s">
        <v>0</v>
      </c>
      <c r="B119" s="430" t="s">
        <v>800</v>
      </c>
      <c r="C119" s="430"/>
      <c r="D119" s="337"/>
      <c r="E119" s="337"/>
      <c r="F119" s="337"/>
    </row>
    <row r="120" spans="1:6" ht="23.25" x14ac:dyDescent="0.25">
      <c r="A120" s="323">
        <v>10</v>
      </c>
      <c r="B120" s="114">
        <v>12020611</v>
      </c>
      <c r="C120" s="3" t="s">
        <v>850</v>
      </c>
      <c r="D120" s="2">
        <v>500000</v>
      </c>
      <c r="E120" s="109"/>
      <c r="F120" s="339">
        <f>D120-E120</f>
        <v>500000</v>
      </c>
    </row>
    <row r="121" spans="1:6" ht="15.75" thickBot="1" x14ac:dyDescent="0.3">
      <c r="A121" s="362">
        <v>1202061101</v>
      </c>
      <c r="B121" s="362"/>
      <c r="C121" s="363" t="s">
        <v>851</v>
      </c>
      <c r="D121" s="372">
        <v>500000</v>
      </c>
      <c r="E121" s="370"/>
      <c r="F121" s="346">
        <f>D121-E121</f>
        <v>500000</v>
      </c>
    </row>
    <row r="122" spans="1:6" ht="15.75" thickBot="1" x14ac:dyDescent="0.3">
      <c r="A122" s="347" t="s">
        <v>787</v>
      </c>
      <c r="B122" s="348"/>
      <c r="C122" s="348"/>
      <c r="D122" s="365">
        <f>D120</f>
        <v>500000</v>
      </c>
      <c r="E122" s="298"/>
      <c r="F122" s="365">
        <f>F120</f>
        <v>500000</v>
      </c>
    </row>
    <row r="123" spans="1:6" x14ac:dyDescent="0.25">
      <c r="A123" s="366"/>
      <c r="B123" s="366"/>
      <c r="C123" s="366"/>
      <c r="D123" s="367"/>
      <c r="E123" s="431"/>
      <c r="F123" s="367"/>
    </row>
    <row r="124" spans="1:6" x14ac:dyDescent="0.25">
      <c r="A124" s="335" t="s">
        <v>0</v>
      </c>
      <c r="B124" s="336" t="s">
        <v>832</v>
      </c>
      <c r="C124" s="336"/>
      <c r="D124" s="432"/>
      <c r="E124" s="109"/>
      <c r="F124" s="109"/>
    </row>
    <row r="125" spans="1:6" ht="15.75" thickBot="1" x14ac:dyDescent="0.3">
      <c r="A125" s="341">
        <v>11</v>
      </c>
      <c r="B125" s="342">
        <v>12020713</v>
      </c>
      <c r="C125" s="343" t="s">
        <v>833</v>
      </c>
      <c r="D125" s="341">
        <v>0</v>
      </c>
      <c r="E125" s="370"/>
      <c r="F125" s="346">
        <f>D125-E125</f>
        <v>0</v>
      </c>
    </row>
    <row r="126" spans="1:6" ht="15.75" thickBot="1" x14ac:dyDescent="0.3">
      <c r="A126" s="347" t="s">
        <v>787</v>
      </c>
      <c r="B126" s="348"/>
      <c r="C126" s="348"/>
      <c r="D126" s="433">
        <f>SUM(D125)</f>
        <v>0</v>
      </c>
      <c r="E126" s="298"/>
      <c r="F126" s="433">
        <f>SUM(F125)</f>
        <v>0</v>
      </c>
    </row>
    <row r="127" spans="1:6" x14ac:dyDescent="0.25">
      <c r="A127" s="366"/>
      <c r="B127" s="366"/>
      <c r="C127" s="366"/>
      <c r="D127" s="366"/>
      <c r="E127" s="431"/>
      <c r="F127" s="366"/>
    </row>
    <row r="128" spans="1:6" x14ac:dyDescent="0.25">
      <c r="A128" s="335" t="s">
        <v>0</v>
      </c>
      <c r="B128" s="336" t="s">
        <v>852</v>
      </c>
      <c r="C128" s="336"/>
      <c r="D128" s="432"/>
      <c r="E128" s="109"/>
      <c r="F128" s="109"/>
    </row>
    <row r="129" spans="1:6" x14ac:dyDescent="0.25">
      <c r="A129" s="323">
        <v>12</v>
      </c>
      <c r="B129" s="114">
        <v>12021102</v>
      </c>
      <c r="C129" s="3" t="s">
        <v>853</v>
      </c>
      <c r="D129" s="2">
        <v>200000000</v>
      </c>
      <c r="E129" s="109"/>
      <c r="F129" s="339">
        <f>D129-E129</f>
        <v>200000000</v>
      </c>
    </row>
    <row r="130" spans="1:6" ht="24" thickBot="1" x14ac:dyDescent="0.3">
      <c r="A130" s="362">
        <v>1202110201</v>
      </c>
      <c r="B130" s="362"/>
      <c r="C130" s="363" t="s">
        <v>854</v>
      </c>
      <c r="D130" s="372">
        <v>200000000</v>
      </c>
      <c r="E130" s="370"/>
      <c r="F130" s="346">
        <f>D130-E130</f>
        <v>200000000</v>
      </c>
    </row>
    <row r="131" spans="1:6" ht="15.75" thickBot="1" x14ac:dyDescent="0.3">
      <c r="A131" s="347" t="s">
        <v>787</v>
      </c>
      <c r="B131" s="348"/>
      <c r="C131" s="348"/>
      <c r="D131" s="365">
        <f>D129</f>
        <v>200000000</v>
      </c>
      <c r="E131" s="298"/>
      <c r="F131" s="365">
        <f>F129</f>
        <v>200000000</v>
      </c>
    </row>
    <row r="132" spans="1:6" s="431" customFormat="1" x14ac:dyDescent="0.25">
      <c r="A132" s="366"/>
      <c r="B132" s="366"/>
      <c r="C132" s="366"/>
      <c r="D132" s="367"/>
      <c r="F132" s="367"/>
    </row>
    <row r="133" spans="1:6" x14ac:dyDescent="0.25">
      <c r="A133" s="335" t="s">
        <v>0</v>
      </c>
      <c r="B133" s="336" t="s">
        <v>855</v>
      </c>
      <c r="C133" s="336"/>
      <c r="D133" s="432"/>
      <c r="E133" s="109"/>
      <c r="F133" s="109"/>
    </row>
    <row r="134" spans="1:6" ht="24" thickBot="1" x14ac:dyDescent="0.3">
      <c r="A134" s="341">
        <v>13</v>
      </c>
      <c r="B134" s="342">
        <v>12021210</v>
      </c>
      <c r="C134" s="343" t="s">
        <v>856</v>
      </c>
      <c r="D134" s="344">
        <v>60000000</v>
      </c>
      <c r="E134" s="370"/>
      <c r="F134" s="346">
        <f>D134-E134</f>
        <v>60000000</v>
      </c>
    </row>
    <row r="135" spans="1:6" ht="15.75" thickBot="1" x14ac:dyDescent="0.3">
      <c r="A135" s="347" t="s">
        <v>787</v>
      </c>
      <c r="B135" s="348"/>
      <c r="C135" s="348"/>
      <c r="D135" s="365">
        <f>SUM(D134)</f>
        <v>60000000</v>
      </c>
      <c r="E135" s="298"/>
      <c r="F135" s="365">
        <f>SUM(F134)</f>
        <v>60000000</v>
      </c>
    </row>
    <row r="136" spans="1:6" x14ac:dyDescent="0.25">
      <c r="A136" s="366"/>
      <c r="B136" s="366"/>
      <c r="C136" s="366"/>
      <c r="D136" s="367"/>
      <c r="E136" s="431"/>
      <c r="F136" s="367"/>
    </row>
    <row r="137" spans="1:6" x14ac:dyDescent="0.25">
      <c r="A137" s="335" t="s">
        <v>0</v>
      </c>
      <c r="B137" s="336" t="s">
        <v>857</v>
      </c>
      <c r="C137" s="336"/>
      <c r="D137" s="432"/>
      <c r="E137" s="109"/>
      <c r="F137" s="109"/>
    </row>
    <row r="138" spans="1:6" ht="15.75" thickBot="1" x14ac:dyDescent="0.3">
      <c r="A138" s="341">
        <v>14</v>
      </c>
      <c r="B138" s="342">
        <v>12030201</v>
      </c>
      <c r="C138" s="343" t="s">
        <v>858</v>
      </c>
      <c r="D138" s="344">
        <v>2000000000</v>
      </c>
      <c r="E138" s="370"/>
      <c r="F138" s="346">
        <f>D138-E138</f>
        <v>2000000000</v>
      </c>
    </row>
    <row r="139" spans="1:6" ht="15.75" thickBot="1" x14ac:dyDescent="0.3">
      <c r="A139" s="347" t="s">
        <v>787</v>
      </c>
      <c r="B139" s="348"/>
      <c r="C139" s="348"/>
      <c r="D139" s="365">
        <f>SUM(D138)</f>
        <v>2000000000</v>
      </c>
      <c r="E139" s="298"/>
      <c r="F139" s="365">
        <f>SUM(F138)</f>
        <v>2000000000</v>
      </c>
    </row>
    <row r="140" spans="1:6" x14ac:dyDescent="0.25">
      <c r="A140" s="335" t="s">
        <v>0</v>
      </c>
      <c r="B140" s="336" t="s">
        <v>859</v>
      </c>
      <c r="C140" s="336"/>
      <c r="D140" s="432"/>
      <c r="E140" s="109"/>
      <c r="F140" s="109"/>
    </row>
    <row r="141" spans="1:6" x14ac:dyDescent="0.25">
      <c r="A141" s="323">
        <v>15</v>
      </c>
      <c r="B141" s="114">
        <v>13020301</v>
      </c>
      <c r="C141" s="3" t="s">
        <v>860</v>
      </c>
      <c r="D141" s="2">
        <v>6000000000</v>
      </c>
      <c r="E141" s="109"/>
      <c r="F141" s="339">
        <f>D141-E141</f>
        <v>6000000000</v>
      </c>
    </row>
    <row r="142" spans="1:6" ht="15.75" thickBot="1" x14ac:dyDescent="0.3">
      <c r="A142" s="362">
        <v>1302030106</v>
      </c>
      <c r="B142" s="362"/>
      <c r="C142" s="363" t="s">
        <v>861</v>
      </c>
      <c r="D142" s="372">
        <v>6000000000</v>
      </c>
      <c r="E142" s="370"/>
      <c r="F142" s="346">
        <f>D142-E142</f>
        <v>6000000000</v>
      </c>
    </row>
    <row r="143" spans="1:6" ht="15.75" thickBot="1" x14ac:dyDescent="0.3">
      <c r="A143" s="347" t="s">
        <v>787</v>
      </c>
      <c r="B143" s="348"/>
      <c r="C143" s="348"/>
      <c r="D143" s="365">
        <f>D141</f>
        <v>6000000000</v>
      </c>
      <c r="E143" s="298"/>
      <c r="F143" s="365">
        <f>F141</f>
        <v>6000000000</v>
      </c>
    </row>
    <row r="144" spans="1:6" x14ac:dyDescent="0.25">
      <c r="A144" s="366"/>
      <c r="B144" s="366"/>
      <c r="C144" s="366"/>
      <c r="D144" s="367"/>
      <c r="E144" s="431"/>
      <c r="F144" s="367"/>
    </row>
    <row r="145" spans="1:6" ht="27" customHeight="1" x14ac:dyDescent="0.25">
      <c r="A145" s="335" t="s">
        <v>0</v>
      </c>
      <c r="B145" s="336" t="s">
        <v>862</v>
      </c>
      <c r="C145" s="336"/>
      <c r="D145" s="432"/>
      <c r="E145" s="109"/>
      <c r="F145" s="109"/>
    </row>
    <row r="146" spans="1:6" x14ac:dyDescent="0.25">
      <c r="A146" s="323">
        <v>16</v>
      </c>
      <c r="B146" s="114">
        <v>14030101</v>
      </c>
      <c r="C146" s="3" t="s">
        <v>863</v>
      </c>
      <c r="D146" s="2">
        <v>23000000000</v>
      </c>
      <c r="E146" s="109"/>
      <c r="F146" s="339">
        <f>D146-E146</f>
        <v>23000000000</v>
      </c>
    </row>
    <row r="147" spans="1:6" x14ac:dyDescent="0.25">
      <c r="A147" s="323">
        <v>17</v>
      </c>
      <c r="B147" s="114">
        <v>14030103</v>
      </c>
      <c r="C147" s="3" t="s">
        <v>864</v>
      </c>
      <c r="D147" s="2">
        <v>4000000000</v>
      </c>
      <c r="E147" s="339">
        <v>3000000000</v>
      </c>
      <c r="F147" s="339">
        <f>D147+E147</f>
        <v>7000000000</v>
      </c>
    </row>
    <row r="148" spans="1:6" ht="15.75" thickBot="1" x14ac:dyDescent="0.3">
      <c r="A148" s="362">
        <v>1403010304</v>
      </c>
      <c r="B148" s="362"/>
      <c r="C148" s="363" t="s">
        <v>865</v>
      </c>
      <c r="D148" s="372">
        <v>4000000000</v>
      </c>
      <c r="E148" s="370"/>
      <c r="F148" s="346">
        <f>D148-E148</f>
        <v>4000000000</v>
      </c>
    </row>
    <row r="149" spans="1:6" ht="15.75" thickBot="1" x14ac:dyDescent="0.3">
      <c r="A149" s="347" t="s">
        <v>787</v>
      </c>
      <c r="B149" s="348"/>
      <c r="C149" s="348"/>
      <c r="D149" s="365">
        <f>D146+D147</f>
        <v>27000000000</v>
      </c>
      <c r="E149" s="365">
        <f>E146+E147</f>
        <v>3000000000</v>
      </c>
      <c r="F149" s="365">
        <f>F146+F147</f>
        <v>30000000000</v>
      </c>
    </row>
    <row r="150" spans="1:6" x14ac:dyDescent="0.25">
      <c r="A150" s="366"/>
      <c r="B150" s="366"/>
      <c r="C150" s="366"/>
      <c r="D150" s="367"/>
      <c r="E150" s="367"/>
      <c r="F150" s="367"/>
    </row>
    <row r="151" spans="1:6" x14ac:dyDescent="0.25">
      <c r="A151" s="335" t="s">
        <v>0</v>
      </c>
      <c r="B151" s="336" t="s">
        <v>866</v>
      </c>
      <c r="C151" s="336"/>
      <c r="D151" s="432"/>
      <c r="E151" s="109"/>
      <c r="F151" s="109"/>
    </row>
    <row r="152" spans="1:6" x14ac:dyDescent="0.25">
      <c r="A152" s="323">
        <v>18</v>
      </c>
      <c r="B152" s="114">
        <v>14070103</v>
      </c>
      <c r="C152" s="3" t="s">
        <v>867</v>
      </c>
      <c r="D152" s="2">
        <v>1000000000</v>
      </c>
      <c r="E152" s="109"/>
      <c r="F152" s="339">
        <f>D152-E152</f>
        <v>1000000000</v>
      </c>
    </row>
    <row r="153" spans="1:6" x14ac:dyDescent="0.25">
      <c r="A153" s="341">
        <v>19</v>
      </c>
      <c r="B153" s="342">
        <v>14070107</v>
      </c>
      <c r="C153" s="343" t="s">
        <v>868</v>
      </c>
      <c r="D153" s="344">
        <v>5000000000</v>
      </c>
      <c r="E153" s="370"/>
      <c r="F153" s="339">
        <f>D153-E153</f>
        <v>5000000000</v>
      </c>
    </row>
    <row r="154" spans="1:6" ht="15.75" thickBot="1" x14ac:dyDescent="0.3">
      <c r="A154" s="415">
        <v>20</v>
      </c>
      <c r="B154" s="416">
        <v>14070108</v>
      </c>
      <c r="C154" s="417" t="s">
        <v>869</v>
      </c>
      <c r="D154" s="341">
        <v>0</v>
      </c>
      <c r="E154" s="124"/>
      <c r="F154" s="346">
        <f>D154-E154</f>
        <v>0</v>
      </c>
    </row>
    <row r="155" spans="1:6" ht="15.75" thickBot="1" x14ac:dyDescent="0.3">
      <c r="A155" s="393" t="s">
        <v>787</v>
      </c>
      <c r="B155" s="394"/>
      <c r="C155" s="394"/>
      <c r="D155" s="365">
        <f>SUM(D152:D154)</f>
        <v>6000000000</v>
      </c>
      <c r="E155" s="351">
        <f>SUM(E152:E154)</f>
        <v>0</v>
      </c>
      <c r="F155" s="351">
        <f>SUM(F152:F154)</f>
        <v>6000000000</v>
      </c>
    </row>
    <row r="156" spans="1:6" x14ac:dyDescent="0.25">
      <c r="A156" s="420"/>
      <c r="B156" s="420"/>
      <c r="C156" s="420"/>
      <c r="D156" s="367"/>
      <c r="E156" s="434"/>
      <c r="F156" s="434"/>
    </row>
    <row r="157" spans="1:6" ht="25.5" customHeight="1" x14ac:dyDescent="0.25">
      <c r="A157" s="335" t="s">
        <v>0</v>
      </c>
      <c r="B157" s="336" t="s">
        <v>870</v>
      </c>
      <c r="C157" s="336"/>
      <c r="D157" s="432"/>
      <c r="E157" s="102"/>
      <c r="F157" s="102"/>
    </row>
    <row r="158" spans="1:6" ht="15.75" thickBot="1" x14ac:dyDescent="0.3">
      <c r="A158" s="415">
        <v>21</v>
      </c>
      <c r="B158" s="416">
        <v>15010101</v>
      </c>
      <c r="C158" s="417" t="s">
        <v>871</v>
      </c>
      <c r="D158" s="344">
        <v>5000000000</v>
      </c>
      <c r="E158" s="124"/>
      <c r="F158" s="346">
        <f>D158-E158</f>
        <v>5000000000</v>
      </c>
    </row>
    <row r="159" spans="1:6" ht="15.75" thickBot="1" x14ac:dyDescent="0.3">
      <c r="A159" s="393" t="s">
        <v>787</v>
      </c>
      <c r="B159" s="394"/>
      <c r="C159" s="394"/>
      <c r="D159" s="435">
        <f>SUM(D158)</f>
        <v>5000000000</v>
      </c>
      <c r="E159" s="375">
        <f>SUM(E158)</f>
        <v>0</v>
      </c>
      <c r="F159" s="375">
        <f>SUM(F158)</f>
        <v>5000000000</v>
      </c>
    </row>
    <row r="160" spans="1:6" ht="15.75" thickBot="1" x14ac:dyDescent="0.3">
      <c r="A160" s="402" t="s">
        <v>138</v>
      </c>
      <c r="B160" s="403"/>
      <c r="C160" s="403"/>
      <c r="D160" s="378">
        <f>D122+D131+D135+D139+D143+D149+D155+D159+D95+D99+D108+D118</f>
        <v>114293900000</v>
      </c>
      <c r="E160" s="378">
        <f>E122+E131+E135+E139+E143+E149+E155+E159+E95+E99+E108+E118</f>
        <v>3000000000</v>
      </c>
      <c r="F160" s="378">
        <f>F122+F131+F135+F139+F143+F149+F155+F159+F95+F99+F108+F118</f>
        <v>117293900000</v>
      </c>
    </row>
  </sheetData>
  <mergeCells count="77">
    <mergeCell ref="B151:C151"/>
    <mergeCell ref="A155:C155"/>
    <mergeCell ref="B157:C157"/>
    <mergeCell ref="A159:C159"/>
    <mergeCell ref="A160:C160"/>
    <mergeCell ref="B140:C140"/>
    <mergeCell ref="A142:B142"/>
    <mergeCell ref="A143:C143"/>
    <mergeCell ref="B145:C145"/>
    <mergeCell ref="A148:B148"/>
    <mergeCell ref="A149:C149"/>
    <mergeCell ref="A130:B130"/>
    <mergeCell ref="A131:C131"/>
    <mergeCell ref="B133:C133"/>
    <mergeCell ref="A135:C135"/>
    <mergeCell ref="B137:C137"/>
    <mergeCell ref="A139:C139"/>
    <mergeCell ref="B119:C119"/>
    <mergeCell ref="A121:B121"/>
    <mergeCell ref="A122:C122"/>
    <mergeCell ref="B124:C124"/>
    <mergeCell ref="A126:C126"/>
    <mergeCell ref="B128:C128"/>
    <mergeCell ref="A108:C108"/>
    <mergeCell ref="B110:C110"/>
    <mergeCell ref="A112:B112"/>
    <mergeCell ref="A115:B115"/>
    <mergeCell ref="A117:B117"/>
    <mergeCell ref="A118:C118"/>
    <mergeCell ref="B97:C97"/>
    <mergeCell ref="A99:C99"/>
    <mergeCell ref="B101:C101"/>
    <mergeCell ref="A103:C103"/>
    <mergeCell ref="B105:C105"/>
    <mergeCell ref="A107:B107"/>
    <mergeCell ref="B81:C81"/>
    <mergeCell ref="A84:C84"/>
    <mergeCell ref="A85:C85"/>
    <mergeCell ref="A86:C86"/>
    <mergeCell ref="B92:C92"/>
    <mergeCell ref="A95:C95"/>
    <mergeCell ref="A70:C70"/>
    <mergeCell ref="B72:C72"/>
    <mergeCell ref="A74:C74"/>
    <mergeCell ref="B76:C76"/>
    <mergeCell ref="A78:B78"/>
    <mergeCell ref="A79:C79"/>
    <mergeCell ref="A61:B61"/>
    <mergeCell ref="A63:B63"/>
    <mergeCell ref="A64:B64"/>
    <mergeCell ref="A65:B65"/>
    <mergeCell ref="A66:B66"/>
    <mergeCell ref="A67:B67"/>
    <mergeCell ref="A52:C52"/>
    <mergeCell ref="B54:C54"/>
    <mergeCell ref="A57:B57"/>
    <mergeCell ref="A58:B58"/>
    <mergeCell ref="A59:B59"/>
    <mergeCell ref="A60:B60"/>
    <mergeCell ref="B38:C38"/>
    <mergeCell ref="B39:C39"/>
    <mergeCell ref="B42:C42"/>
    <mergeCell ref="A44:B44"/>
    <mergeCell ref="A46:B46"/>
    <mergeCell ref="A47:B47"/>
    <mergeCell ref="A18:C18"/>
    <mergeCell ref="B20:C20"/>
    <mergeCell ref="A24:B24"/>
    <mergeCell ref="A27:B27"/>
    <mergeCell ref="A28:C28"/>
    <mergeCell ref="B34:C34"/>
    <mergeCell ref="A1:F1"/>
    <mergeCell ref="A2:F2"/>
    <mergeCell ref="A3:F3"/>
    <mergeCell ref="B7:C7"/>
    <mergeCell ref="A12:C12"/>
    <mergeCell ref="B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Overall Summary page</vt:lpstr>
      <vt:lpstr>FIRST SCHEDLE 2015</vt:lpstr>
      <vt:lpstr>SECOND SCHEDLE 2015</vt:lpstr>
      <vt:lpstr>details of Special Prog</vt:lpstr>
      <vt:lpstr>pooled fund under capital</vt:lpstr>
      <vt:lpstr>pooled fun under Spe Prog</vt:lpstr>
      <vt:lpstr>overhead cost pooled fund</vt:lpstr>
      <vt:lpstr>overhead cost details</vt:lpstr>
      <vt:lpstr>revenue details</vt:lpstr>
      <vt:lpstr>allocation of pooled fund -recu</vt:lpstr>
      <vt:lpstr>allocation of pooled fun -capit</vt:lpstr>
      <vt:lpstr>summary of pooled fund -revenue</vt:lpstr>
      <vt:lpstr>contents</vt:lpstr>
      <vt:lpstr>'FIRST SCHEDLE 2015'!Print_Titles</vt:lpstr>
      <vt:lpstr>'SECOND SCHEDLE 2015'!Print_Titles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Secretariat</dc:creator>
  <cp:lastModifiedBy>HP</cp:lastModifiedBy>
  <cp:lastPrinted>2015-12-03T11:15:29Z</cp:lastPrinted>
  <dcterms:created xsi:type="dcterms:W3CDTF">2014-11-13T11:33:30Z</dcterms:created>
  <dcterms:modified xsi:type="dcterms:W3CDTF">2020-03-26T16:20:05Z</dcterms:modified>
</cp:coreProperties>
</file>